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66925"/>
  <mc:AlternateContent xmlns:mc="http://schemas.openxmlformats.org/markup-compatibility/2006">
    <mc:Choice Requires="x15">
      <x15ac:absPath xmlns:x15ac="http://schemas.microsoft.com/office/spreadsheetml/2010/11/ac" url="https://dvs-madona.namejs.lv/webdav/baf8bed1-29e6-43c2-9fe8-53890ee4417e/"/>
    </mc:Choice>
  </mc:AlternateContent>
  <xr:revisionPtr revIDLastSave="0" documentId="13_ncr:1_{621367E0-F3EA-4051-BD08-98F3360D5181}" xr6:coauthVersionLast="36" xr6:coauthVersionMax="47" xr10:uidLastSave="{00000000-0000-0000-0000-000000000000}"/>
  <bookViews>
    <workbookView xWindow="-120" yWindow="-120" windowWidth="29040" windowHeight="15720" xr2:uid="{00000000-000D-0000-FFFF-FFFF00000000}"/>
  </bookViews>
  <sheets>
    <sheet name="Lapa1" sheetId="1" r:id="rId1"/>
  </sheets>
  <definedNames>
    <definedName name="_xlnm._FilterDatabase" localSheetId="0" hidden="1">Lapa1!$A$1:$L$125</definedName>
    <definedName name="_Hlk125018443" localSheetId="0">Lapa1!$B$107</definedName>
    <definedName name="_Hlk95398931" localSheetId="0">Lapa1!$B$103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0" i="1" l="1"/>
  <c r="D58" i="1"/>
  <c r="D79" i="1"/>
  <c r="D54" i="1" l="1"/>
  <c r="D59" i="1"/>
  <c r="F46" i="1" l="1"/>
  <c r="D104" i="1" l="1"/>
  <c r="F108" i="1"/>
  <c r="D108" i="1"/>
  <c r="F107" i="1" l="1"/>
  <c r="F106" i="1"/>
  <c r="F44" i="1" l="1"/>
  <c r="F105" i="1" l="1"/>
  <c r="F17" i="1"/>
  <c r="F35" i="1"/>
  <c r="F15" i="1"/>
  <c r="E82" i="1" l="1"/>
  <c r="D82" i="1"/>
  <c r="E83" i="1" l="1"/>
  <c r="D83" i="1"/>
  <c r="D101" i="1"/>
  <c r="E101" i="1"/>
  <c r="D93" i="1" l="1"/>
  <c r="F93" i="1" s="1"/>
  <c r="D28" i="1" l="1"/>
  <c r="F28" i="1" s="1"/>
  <c r="F16" i="1"/>
  <c r="E70" i="1" l="1"/>
  <c r="E67" i="1"/>
  <c r="D86" i="1" l="1"/>
  <c r="E86" i="1"/>
  <c r="F86" i="1"/>
  <c r="G86" i="1"/>
  <c r="H86" i="1"/>
  <c r="C86" i="1"/>
  <c r="D111" i="1"/>
  <c r="E111" i="1"/>
  <c r="F111" i="1"/>
  <c r="G111" i="1"/>
  <c r="H111" i="1"/>
  <c r="D123" i="1"/>
  <c r="E123" i="1"/>
  <c r="F123" i="1"/>
  <c r="G123" i="1"/>
  <c r="H123" i="1"/>
  <c r="C123" i="1"/>
  <c r="D76" i="1"/>
  <c r="E76" i="1"/>
  <c r="F76" i="1"/>
  <c r="G76" i="1"/>
  <c r="H76" i="1"/>
  <c r="C76" i="1"/>
  <c r="D66" i="1"/>
  <c r="F66" i="1"/>
  <c r="G66" i="1"/>
  <c r="H66" i="1"/>
  <c r="C66" i="1"/>
  <c r="D37" i="1"/>
  <c r="E37" i="1"/>
  <c r="F37" i="1"/>
  <c r="G37" i="1"/>
  <c r="H37" i="1"/>
  <c r="C37" i="1"/>
  <c r="D21" i="1"/>
  <c r="E21" i="1"/>
  <c r="F21" i="1"/>
  <c r="G21" i="1"/>
  <c r="H21" i="1"/>
  <c r="C21" i="1"/>
  <c r="D4" i="1"/>
  <c r="E4" i="1"/>
  <c r="F4" i="1"/>
  <c r="G4" i="1"/>
  <c r="H4" i="1"/>
  <c r="E68" i="1"/>
  <c r="E66" i="1" s="1"/>
  <c r="E65" i="1" l="1"/>
  <c r="G85" i="1"/>
  <c r="C65" i="1"/>
  <c r="H85" i="1"/>
  <c r="D85" i="1"/>
  <c r="F85" i="1"/>
  <c r="E85" i="1"/>
  <c r="H3" i="1"/>
  <c r="D3" i="1"/>
  <c r="F3" i="1"/>
  <c r="E3" i="1"/>
  <c r="G3" i="1"/>
  <c r="F65" i="1"/>
  <c r="H65" i="1"/>
  <c r="D65" i="1"/>
  <c r="G65" i="1"/>
  <c r="C5" i="1"/>
  <c r="C4" i="1" s="1"/>
  <c r="C3" i="1" s="1"/>
  <c r="C122" i="1"/>
  <c r="C120" i="1"/>
  <c r="C111" i="1" l="1"/>
  <c r="C85" i="1" s="1"/>
</calcChain>
</file>

<file path=xl/sharedStrings.xml><?xml version="1.0" encoding="utf-8"?>
<sst xmlns="http://schemas.openxmlformats.org/spreadsheetml/2006/main" count="588" uniqueCount="435">
  <si>
    <t>Projekta nosaukums</t>
  </si>
  <si>
    <t>Indikatīvā summa (Euro)</t>
  </si>
  <si>
    <t>Finansējums 2022</t>
  </si>
  <si>
    <t>Uzsāk- šanas laiks</t>
  </si>
  <si>
    <t>Projekta saturs / plānoto darbību rezultāti / rezultatīvie rādītāji</t>
  </si>
  <si>
    <t>Atbildīgais/ partneris</t>
  </si>
  <si>
    <t>RV</t>
  </si>
  <si>
    <t>Pašvaldības budžets</t>
  </si>
  <si>
    <t>Eiropas struktūrfondu finansējums</t>
  </si>
  <si>
    <t>Citi finansējuma avoti</t>
  </si>
  <si>
    <t>SM1 Sekmēt izglītotu, sociāli nodrošinātu, veselīgu un aktīvu sabiedrību</t>
  </si>
  <si>
    <t>VTP 1.1. Izglītotas sabiedrības veidošana</t>
  </si>
  <si>
    <t>Centrālā administrācija</t>
  </si>
  <si>
    <t>RV 1.1.3.</t>
  </si>
  <si>
    <t>Uzlabota ēkas energoefektivitāte – fasādes atjaunošana, logu nomaiņa.</t>
  </si>
  <si>
    <t>Ļaudonas pagasta pārvalde</t>
  </si>
  <si>
    <t>Madonas novada Liezēres pamatskolas sporta zāles un palīgtelpu atjaunošana. Jumta seguma nomaiņa. Fasādes krāsošana. Ventilācijas sistēmas izbūve.</t>
  </si>
  <si>
    <t>N.p.k.</t>
  </si>
  <si>
    <t>Ēkas (Skolas iela 8, Madona) pielāgošana interešu izglītības funkcijām</t>
  </si>
  <si>
    <t>Madonas Bērnu un jauniešu centra interešu izglītības pulciņu norises vietas izveide.</t>
  </si>
  <si>
    <t>J.Norviļa Madonas mūzikas skolas pārbūve</t>
  </si>
  <si>
    <t>Būvprojekta izstrāde.</t>
  </si>
  <si>
    <t>Barkavas pagasta pārvalde</t>
  </si>
  <si>
    <t>Ērgļu apvienības pārvalde</t>
  </si>
  <si>
    <t>Praulienas PII baseina remonts</t>
  </si>
  <si>
    <t>Baseina tilpnes hidroizolācijas materiāla ieklāšana, filtru nomaiņa.</t>
  </si>
  <si>
    <t>Praulienas pagasta pārvalde</t>
  </si>
  <si>
    <t>Ērgļu vidusskolas ēkas vienkāršotā fasādes atjaunošana</t>
  </si>
  <si>
    <t>Atjaunota Ērgļu vidusskolas ēkas fasāde.</t>
  </si>
  <si>
    <t>Ērgļu vidusskolas telpu un apkārtnes pārbūve</t>
  </si>
  <si>
    <t>Telpu projektēšana un pārbūve sporta zālē, izveidojot jaunsargu kabinetu, trenažieru telpu un vējtveri pie ieejas. Sporta laukuma drenāža, skrejceļu atjaunošana, mazēkas izbūve sporta inventāram un aprīkojumam.</t>
  </si>
  <si>
    <t>Atbalsts izglītojamo individuālo kompetenču attīstībai</t>
  </si>
  <si>
    <t>Nodrošināta izglītības pakalpojumu daudzveidība, uzlabojot izglītojamo kompetences un mācību sasniegumus.</t>
  </si>
  <si>
    <t>RV 1.1.1.</t>
  </si>
  <si>
    <t>Cesvaines apvienības pārvalde</t>
  </si>
  <si>
    <t>VTP 1.2. Sociāli nodrošinātas un veselīgas sabiedrības veidošana</t>
  </si>
  <si>
    <t>Veselības veicināšanas pasākumi Madonas novadā</t>
  </si>
  <si>
    <t>Veiktas plānotās veselības veicināšanas aktivitātes projekta ietvaros.</t>
  </si>
  <si>
    <t>Madonas novada Sociālais dienests</t>
  </si>
  <si>
    <t>RV 1.2.3.</t>
  </si>
  <si>
    <t>Veselai un laimīgai ģimenei Cesvaines novadā</t>
  </si>
  <si>
    <t>Uzlabota pieejamība veselības veicināšanas un slimību profilakses pakalpojumiem.</t>
  </si>
  <si>
    <t>RV 1.2.1.</t>
  </si>
  <si>
    <t>Mārcienas pansionāta pakalpojumu pieejamības un energoefektivitātes uzlabošanas pasākumi</t>
  </si>
  <si>
    <t>Ēkas (Meža ielā 23,Mārcienā) pārbūve. Ēkas energoefektivitātes paaugstināšana, telpu pārbūve no skolas uz pansionāta vajadzībām, teritorijas labiekārtošana.  Izveidota speciāla nodaļa demences slimniekiem. Ugunsdzēsības dīķa izbūve.</t>
  </si>
  <si>
    <t>Sociālā aprūpes centra vienkāršota atjaunošana Rupsalā</t>
  </si>
  <si>
    <t>Veikta sociālas aprūpes centra vienkāršotā atjaunošana Rupsalā, Ošupes pagastā.</t>
  </si>
  <si>
    <t>Samazināti ēkas siltuma zudumi un izdevumi par apkuri. Samazināta CO2 emisija.</t>
  </si>
  <si>
    <t>Sociālā dienesta un sociālā aprūpes centra infrastruktūras uzlabošana Lubānā</t>
  </si>
  <si>
    <t>Lubānas apvienības pārvalde</t>
  </si>
  <si>
    <t>Liezēres pagasta pārvalde</t>
  </si>
  <si>
    <t>RV 1.2.2.</t>
  </si>
  <si>
    <t>Esošā dzīvojamā fonda labiekārtošana Madonas novadā</t>
  </si>
  <si>
    <t>RV 1.2.4.</t>
  </si>
  <si>
    <t>Dzīvokļu mājas būvniecība Madonā</t>
  </si>
  <si>
    <t>Daudzdzīvokļu mājas būvniecība Madonas pilsētā.</t>
  </si>
  <si>
    <t>Centrālā administrācija / SIA "Madonas namsaimnieks"</t>
  </si>
  <si>
    <t>Mārcienas pagasta pārvalde</t>
  </si>
  <si>
    <t>VTP 1.3. Aktīvas sabiedrības veidošana</t>
  </si>
  <si>
    <t>RV 1.3.1.</t>
  </si>
  <si>
    <t>Veikta Muzeja izstāžu zāļu ēkas Skolas ielā 10a pārbūve, nodrošinot vides pieejamību,uzlabota ēkas energoefektivitāte. Novērsta ūdens tecēšana pagraba krātuvēs.</t>
  </si>
  <si>
    <t>RV 1.3.2.</t>
  </si>
  <si>
    <t>RV 1.3.2. RV 2.2.3.</t>
  </si>
  <si>
    <t>Braku muzeja ēku – drēbju klēts, sīklopu kūts, lielās kūts - niedru jumtu atjaunošana</t>
  </si>
  <si>
    <t>Braku muzeja ēku – drēbju klēts, sīklopu kūts, lielās kūts niedru jumtu atjaunošana.</t>
  </si>
  <si>
    <t>Madonas bibliotēka</t>
  </si>
  <si>
    <t>Madonas novada bibliotēku digitalizācijas projekts</t>
  </si>
  <si>
    <t>Ieviesta digitāla sistēma informācijas apmaiņai starp bibliotēkām un klientiem.</t>
  </si>
  <si>
    <t>RV 1.3.3.</t>
  </si>
  <si>
    <t>Sarkaņu pagasta pārvalde</t>
  </si>
  <si>
    <t>Tehniskā projekta izstrāde.</t>
  </si>
  <si>
    <t>Mārcienas kultūras nama remontdarbi</t>
  </si>
  <si>
    <t>Lietus ūdens novadīšanas sistēmas sakārtošana, lieveņu un durvju remonts. Ugunsdrošības sistēmas izveide, jumta seguma nomaiņa bojātās vietās, aukstā ūdens un kanalizācijas cauruļvadu nomaiņa. Avārijas izejas sakārtošana.</t>
  </si>
  <si>
    <t>Ošupes pagasta pārvalde</t>
  </si>
  <si>
    <t>Aktiertelpu un dušas telpas izbūve pagrabstāvā, nodrošinot pārģērbšanās telpas māksliniekiem.</t>
  </si>
  <si>
    <t>Tautas nama "Kalnagravas" telpu vienkāršotā atjaunošana</t>
  </si>
  <si>
    <t>Izveidotas ģērbtuves, dušas un saimniecības telpas TN "Kalnagravas" amatiermākslas kolektīviem un viesiem.</t>
  </si>
  <si>
    <t>Vides pieejamības nodrošināšana Vidzemes kinoteātra telpām</t>
  </si>
  <si>
    <t>Telpu dizaina projekta izstrāde. Novērsti BVKB aizrādījumi un nodrošināta vides pieejamība atbilstoši normatīvu prasībām.</t>
  </si>
  <si>
    <t>RV 1.3.6.</t>
  </si>
  <si>
    <t>Madonas stadiona būvprojekta izstrāde</t>
  </si>
  <si>
    <t>Madonas stadiona būvprojekta minimālā sastāvā izstrāde.</t>
  </si>
  <si>
    <t>Stadiona infrastruktūras izbūve Ļaudonā</t>
  </si>
  <si>
    <t>Madonas pilsētas baseina iepirkuma dokumentācijas izstrāde privātās publiskās partnerības projektam</t>
  </si>
  <si>
    <t>Privātās publiskās partnerības projekts – Madonas pilsētas baseina būvniecībai.</t>
  </si>
  <si>
    <t>Publisko bērnu laukumu un āra trenažieru izveide Madonas novada ciemu teritorijās</t>
  </si>
  <si>
    <t>RV 1.3.6.                                                RV 1.3.10.                                                   RV 1.3.11.                                               RV 2.1.1.</t>
  </si>
  <si>
    <t>Peldvietas ierīkošana pie Rāceņa ezera</t>
  </si>
  <si>
    <t>Ierīkota peldvieta pie Rāceņa ezera - zemes iegāde, teritorijas paplašināšana, labiekārtošana.</t>
  </si>
  <si>
    <t>Lazdonas pagasta pārvalde</t>
  </si>
  <si>
    <t>RV 1.3.6.                                             RV 1.3.10.                                           RV 1.3.11.                                             RV 3.3.1.</t>
  </si>
  <si>
    <t>Mīlestības gravas labiekārtošana Madonas pilsētā</t>
  </si>
  <si>
    <t>RV 2.2.3.</t>
  </si>
  <si>
    <t>RV 2.1.1.</t>
  </si>
  <si>
    <t>RV 1.3.11.
RV 2.2.3.
RV 2.1.1.</t>
  </si>
  <si>
    <t>RV 1.3.6.
RV 1.3.11.
RV 2.1.1</t>
  </si>
  <si>
    <t>RV 1.3.12.</t>
  </si>
  <si>
    <t>Līdzdalības budžets</t>
  </si>
  <si>
    <t>Atbalsts iedzīvotāju iniciatīvām kultūras/mākslas, sporta, aktīva un veselīga dzīvesveida, jaunatnes, novada publiskās ārtelpas attīstībā, dzīves vides uzlabošanā, dabas teritoriju saglabāšanā un attīstībā.</t>
  </si>
  <si>
    <t>RV 1.3.5.
RV 1.3.7.
RV 1.3.9.
RV 1.3.11.
RV 3.3.1.
RV 3.3.2.</t>
  </si>
  <si>
    <t>SM2 Sekmēt ekonomiski attīstītu novadu</t>
  </si>
  <si>
    <t>VTP 2.1. Uzņēmējdarbības un nodarbinātības sekmēšana</t>
  </si>
  <si>
    <t>Tirgus laukums Ērgļu pilsētciematā</t>
  </si>
  <si>
    <t>Tirgus laukuma un tam pieguļošās teritorijas izbūve un labiekārtošana Stacijas ielā, Ērgļos.</t>
  </si>
  <si>
    <t>RV 2.1.1.                 RV 2.1.2.</t>
  </si>
  <si>
    <t>Madonas pilsētas centra tematiskā plāna un detālplānojuma izstrāde, teritorijas labiekārtošana.</t>
  </si>
  <si>
    <t xml:space="preserve">
RV 2.1.1.
RV 2.1.2.</t>
  </si>
  <si>
    <t>Publisko ceļu pārbūve un komunikāciju izbūve, piekļuves un sabiedrisko pakalpojumu nodrošināšanai ražošanas uzņēmumiem Madonas novada teritorijā</t>
  </si>
  <si>
    <t>Tilta pār Vesetas upi Pārupes ielā pārbūvei piekļuves nodrošināšanai uz uzņēmumiem ar paaugstinātu kravas caurlaidību</t>
  </si>
  <si>
    <t>Pārbūvēts pašvaldības tilts, nodrošināta piekļuve uz uzņēmumiem ar paaugstinātu kravas caurlaidību, piesaistītas privātās investīcijas Kalsnavas pagastā.</t>
  </si>
  <si>
    <t>Mētrienas pamatskolas pārbūve par biroja ēku Centra iela 5, Mētriena, Mētrienas pagasts</t>
  </si>
  <si>
    <t>Mētrienas pamatskolas pārbūve par biroja ēku - veikta projektēšana, būvdarbi.</t>
  </si>
  <si>
    <t>VTP 2.2. Tūrisma uzņēmējdarbības sekmēšana</t>
  </si>
  <si>
    <t>Putnu vērošanas torņu pārbūve pie Lubāna ezera</t>
  </si>
  <si>
    <t>Putnu vērošanas torņu pārbūve, skatu platformu izbūve.</t>
  </si>
  <si>
    <t>Strūves ģeodēziskā loka punkta “Sestukalns” publiskās infrastruktūras izbūve un virtuālā skatu torņa izveide</t>
  </si>
  <si>
    <t>RV 2.2.4.</t>
  </si>
  <si>
    <t>Uzstādītas virtuālās realitātes brilles, uzstādīts 3D informatīvais stends, izveidots virtuāls skatu tornis ar Sestukalna 360o aero tūri ap to, labiekārtots Sestukalna Strūves ģeodēziskā loka punkta vieta un stāvlaukums.</t>
  </si>
  <si>
    <t>Vestienas pagasta pārvalde</t>
  </si>
  <si>
    <t>RV 2.2.5.</t>
  </si>
  <si>
    <t>Ēkas (Pils ielā 4 , Cesvainē) renovācija</t>
  </si>
  <si>
    <t>Putnu, sniega, pils un etnogrāfijas parki – Vidzemes tūrisma attīstības veicinātāji (reģionālais projekts)</t>
  </si>
  <si>
    <t>Labiekārtota infrastruktūra 4 kultūrvēsturiskā mantojuma un tūrisma objektos Madonas novadā.</t>
  </si>
  <si>
    <t>Vidzemes piļu un muižu parku publiskās ārtelpas attīstība (reģionālais projekts)</t>
  </si>
  <si>
    <t>Veikti ieguldījumi Cesvaines pilsmuižas parkā.</t>
  </si>
  <si>
    <t>Alūksnes novada pašvaldība un VPR pašvaldības</t>
  </si>
  <si>
    <t>SM3 Sekmēt teritorijas sasniedzamību un vides resursu ilgtspējīgu attīstību</t>
  </si>
  <si>
    <t>VTP 3.1. Transporta infrastruktūras uzlabošana</t>
  </si>
  <si>
    <t>Aronas pagasta pārvalde</t>
  </si>
  <si>
    <t>RV 3.1.1.
RV 3.1.2.</t>
  </si>
  <si>
    <t>RV 3.1.1.</t>
  </si>
  <si>
    <t>Gājēju celiņa izbūve, Praulienas ciemā</t>
  </si>
  <si>
    <t>Gājēju celiņa izbūve Praulienā no skolas uz PII, no Centra ielas uz PII (būvprojekts, labiekārtošana).</t>
  </si>
  <si>
    <t>Izbūvēts velo ceļš 1 km garumā no Lazdonas līdz Madonas robežai.</t>
  </si>
  <si>
    <t>Parka ielas asfaltēšana Biksērē</t>
  </si>
  <si>
    <t>Noasfaltēta Parka iela starp vairākām lauku viensētām, ko izmanto arī nokļūšanai uz mazdārziņiem, kūtiņām (20 cm nesošās kārtas izbūve, 6 cm karstais asfalts).</t>
  </si>
  <si>
    <t>RV 3.1.2.</t>
  </si>
  <si>
    <t>Ielu un ietvju remonts un asfaltēšana Ērgļu ciemā</t>
  </si>
  <si>
    <t>Tiltu rekonstrukcija Cesvaines apvienības pārvaldes teritorijā</t>
  </si>
  <si>
    <t>Veikta tilta rekonstrukcija pār Sūlas upi, Teļastu tilta un Lejasputniņi–Kārkli tilta remonts. Atjaunots Līkais tilts.</t>
  </si>
  <si>
    <t>RV 2.1.1.                   RV 3.1.1.</t>
  </si>
  <si>
    <t>RV 2.1.1.                RV 3.1.1.</t>
  </si>
  <si>
    <t>Tilta nojaukšana un pārbrauktuves izbūve, Rosība, Barkavas pagasts</t>
  </si>
  <si>
    <t>Elektrotransporta uzlādes staciju izveide</t>
  </si>
  <si>
    <t>Izveidotas 4 jaunas elektrouzlādes stacijas Madonas novada teritorijā.</t>
  </si>
  <si>
    <t>RV 3.1.1.             RV 3.1.2.</t>
  </si>
  <si>
    <t>Optiskā kabeļa ierīkošana un pieslēguma punktu izveide Madonas novada teritorijā</t>
  </si>
  <si>
    <t>Ierīkots optiskais kabelis un izveidoti pieslēguma punkti Madonas novada teritorijā. Nodrošināta stabila datu plūsma un datu apmaiņa starp novada pagastu un pilsētu pašvaldību iestādēm. Izveidots vienots datortīkls visā novada teritorijā ar ātrgaitas interneta savienojumu.</t>
  </si>
  <si>
    <t>VTP 3.2. Komunālo pakalpojumu uzlabošana</t>
  </si>
  <si>
    <t>Centralizētās ūdensapgādes un kanalizācijas sistēmas paplašināšana Lubānā</t>
  </si>
  <si>
    <t>Paplašināts centralizētās ūdensapgādes un kanalizācijas tīkls Lubānā, nodrošinot pakalpojuma lietotāju skaita pieaugumu.</t>
  </si>
  <si>
    <t>SIA "Madonas ūdens"</t>
  </si>
  <si>
    <t>RV 3.2.1.</t>
  </si>
  <si>
    <t>Notekūdeņu attīrīšanas ietaises izbūve Lubānas pilsētā</t>
  </si>
  <si>
    <t>Izbūvēta NAI, nodrošinot trešējo jeb terciāro attīrīšanas pakāpi.</t>
  </si>
  <si>
    <t>Notekūdeņu attīrīšanas ietaises izbūve Meirānu ciemā</t>
  </si>
  <si>
    <r>
      <t>Izbūvēta NAI Meirānu ciemā (jauda 4,5 m</t>
    </r>
    <r>
      <rPr>
        <sz val="5"/>
        <color rgb="FF231F20"/>
        <rFont val="Tahoma"/>
        <family val="2"/>
        <charset val="186"/>
      </rPr>
      <t>3</t>
    </r>
    <r>
      <rPr>
        <sz val="9"/>
        <color rgb="FF231F20"/>
        <rFont val="Tahoma"/>
        <family val="2"/>
        <charset val="186"/>
      </rPr>
      <t>).</t>
    </r>
  </si>
  <si>
    <t>Ūdensapgādes un notekūdeņu sistēmu pilnveide un attīstība atbilstoši iedzīvotāju un vides kvalitātes prasībām Jumurdas pagastā</t>
  </si>
  <si>
    <t>Rekonstruēti artēziskie urbumi “Gaitas” un “Darbnīcas” Jumurdas pagastā.</t>
  </si>
  <si>
    <t>Ūdenssaimniecības attīstības 3. kārta Vestienas ciemā, Vestienas pagastā</t>
  </si>
  <si>
    <t>Ūdenssaimniecības attīstība Vestienas ciemā.</t>
  </si>
  <si>
    <t>Ūdens ņemšanas vietas ugunsdzēsības vajadzībām ierīkošana Ļaudonā.</t>
  </si>
  <si>
    <t>Ugunsdzēsības un glābšanas dienesta prasībām atbilstošas ūdens ņemšanas vietas izveide Ļaudonā.</t>
  </si>
  <si>
    <t>Dūņu centra izveide notekūdeņu dūņu apsaimniekošanai Madonā</t>
  </si>
  <si>
    <t>Dūņu centra izveide Madonā.</t>
  </si>
  <si>
    <t>Energoefektīva apgaismojuma uzstādīšana Ērgļos</t>
  </si>
  <si>
    <t>16 800.00</t>
  </si>
  <si>
    <t>Reģionālās energopārvaldības sistēmas izveide (reģionālais projekts)</t>
  </si>
  <si>
    <t>Dokumentācijas izstrāde energoauditam un topogrāfisko plānu izstrāde pašvaldības ēkām Mārcienā.</t>
  </si>
  <si>
    <t>VTP 3.3. Vides resursu ilgtspējīgas attīstības sekmēšana</t>
  </si>
  <si>
    <t>RV 3.3.1.</t>
  </si>
  <si>
    <t>Teritorijas plānojuma izstrāde Madonas novadam</t>
  </si>
  <si>
    <t>Izstrādāts Madonas novada teritorijas plānojums.</t>
  </si>
  <si>
    <t>Izstrādāti Madonas novada pašvaldības valdījumā esošo ezeru apsaimniekošanas plāni.</t>
  </si>
  <si>
    <t>Finansējums 2023</t>
  </si>
  <si>
    <t>Noasfaltētas ielas ( Krasta ielā, Sporta ielā).  Grants seguma nomaiņa uz  asfalta segums (Rūpniecības, Aiviekstes, Mazās ielas, Brīvības, Upes, Jaunās un Meža ielas). Izbūvēts  gājēju ietve- Krasta ielā, O.Kalpaka ielā</t>
  </si>
  <si>
    <t>Transporta infrastruktūras atjaunošana Lubānas pilsētā</t>
  </si>
  <si>
    <t>Gulbenes novada pašvaldība, Alūksnes novada pašavdlība un pārējās VPR pašvaldības</t>
  </si>
  <si>
    <t>Uzstādīti energotaupīgie LED gaismekļi Ērgļos – Parka, Zaļās,  Cēsu, Blaumaņa ielās.</t>
  </si>
  <si>
    <t xml:space="preserve">Ventilācijas sistēmas izbūve. </t>
  </si>
  <si>
    <t>Madonas novada pašvaldības valdījumā esošo publlisko ūdeņu apsaimniekošanas plānu izstrāde</t>
  </si>
  <si>
    <t xml:space="preserve">Liezēres pamatskolas sporta zāles </t>
  </si>
  <si>
    <t>Rotaļlaukumu rekonstrukcija Madonas novada pirmskolas izglītības iestādēs</t>
  </si>
  <si>
    <t>Barkavas kultūras nama pārbūves tehniskā projekta izstrāde un pārbūve</t>
  </si>
  <si>
    <t>Degumnieku tautas nama pagrabstāva izbūve, projekta aktualizācija un izbūve</t>
  </si>
  <si>
    <t xml:space="preserve">Būvprojekta izstrāde, </t>
  </si>
  <si>
    <t>Krasta iela, Daugavas iela, Estrādes iela, Kalpaka ielas (t.sk. veloceliņa) projektēšana</t>
  </si>
  <si>
    <t>Veloceliņa izbūve no Lazdonas līdz Madonas robežai projektēšana</t>
  </si>
  <si>
    <t>Izstrādāts tilta nojaukšanas un pārbrauktuves izbūves projektēšana un veikti būvdarbi.</t>
  </si>
  <si>
    <t>Cesvaines apvienības pārvalde; Cesvaines vidusskola</t>
  </si>
  <si>
    <t>Sociālās aprūpes centra ēkas Ērgļos energoefektivitātes uzlabošana</t>
  </si>
  <si>
    <t>Gaujas ielas parks Madonā kā multifunkcionāla aktīvās atpūtas/sporta vieta- parka projekta izstrāde</t>
  </si>
  <si>
    <t>Būvprojekta izstrāde</t>
  </si>
  <si>
    <t>Veikta Ērgļu PII ēkas energoefektivitātes uzlabošana-projektēšana, būvdarbi</t>
  </si>
  <si>
    <t xml:space="preserve">Ērgļu PII energoefektivitātes uzlabošana </t>
  </si>
  <si>
    <t>Ventilācijas sistēmas pārbūves un izbūves darbi Madonas novada pašvaldības ēkās</t>
  </si>
  <si>
    <t>RV 3.1.1.                   RV 3.1.2.</t>
  </si>
  <si>
    <t>Ielu un veloceliņu projektēšana Madonas pilsētā</t>
  </si>
  <si>
    <t>Vestienas aizsargājamo ainavu apvidus ainavu plāna izstrāde</t>
  </si>
  <si>
    <t>Izstrādāts Vestienas aizsargājamo ainavu apvidus ainavu  plāns.</t>
  </si>
  <si>
    <t>Rūpnieciskās ražošanas infrastruktūras attīstība uzņēmējdarbības atbalstam Madonas novadā</t>
  </si>
  <si>
    <t>Transporta infrastruktūras un inženierkomunikāciju pārbūve/izbūve, nodrošināta piekļuve uzņēmumiem un tiem nepieciešamie sabiedriskie pakalpojumi; Atjaunota degradētā teritorija vismas 10 ha platībā Madonas pilsētā, Lubānas pilsētā, Ērgļu pagastā. Labiekārtošana, uzņēmējdarbībai piemērotu ēku būvniecība. Nekustamā īpašuma iegāde. Izveidots "zaļais" industriālais parks.</t>
  </si>
  <si>
    <t xml:space="preserve"> Madonas pilsētas centra teritorijas attīstības  koncepta izstrāde uzņēmējdarbības atbalstam. </t>
  </si>
  <si>
    <t>Pārbūvēti pašvaldības autoceļi, izbūvētas komunikācijas, piesaistītas privātās investīcijas, nodrošināta mobilitāte, radītas jaunas darba vietas Cesvainē, Cesvaines pagastā, Madonā, Lubānā, Ērgļu pagastā, Barkavas pagastā.</t>
  </si>
  <si>
    <t>Biznesa centra aprīkojuma iegāde, telpu pielāgošanai uzņēmējdarbības vajadzībām, Saieta laukumā 2A, Madonā</t>
  </si>
  <si>
    <t>RV 1.3.6.                   RV 1.3.7.                    RV 2.2.3.</t>
  </si>
  <si>
    <t>Veikta rotaļu laukumu pārbūve PII visā Madonas novada teritorijā (atbilstoši normatīvu prasībām).</t>
  </si>
  <si>
    <t xml:space="preserve">Energoefektivitātes uzlabošanas pasākumi Lubānas PII </t>
  </si>
  <si>
    <t xml:space="preserve"> PII “Rūķīši" uzlabota ēkas energoefektivitāte, vides pieejamība teritorijā un iekštelpās, rekonstruēta apkures sistēma, nomainīta elektroinstalācija, veikta teritorijas nožogošana un bruģa uzklāšana, celiņu ierīkošana, rotaļu laukumu labiekārtošana.</t>
  </si>
  <si>
    <t>RV 1.2.4.             RV 2.1.1.</t>
  </si>
  <si>
    <t>RV 1.2.4.           RV 2.1.1.</t>
  </si>
  <si>
    <t>Izremontēti dzīvošanai derīgi dzīvokļi – Liezēres pagastā – 3, Ošupē – 4, Degumniekos – 4, Mārcienā – 5, Bērzaunes pagastā – 10, Ļaudonā – 8, Mētrienas pagasts 6 dzīvokļi, Veikti ēku renovācijas darbi, energoefektivitātes uzlabošana, siltumtrases pieslēgums, jumta nomaiņa, inženiertīklu izbūve – ūdens, siltums, kanalizācija. Dzīvokļu kosmētiskais remonts.</t>
  </si>
  <si>
    <t>Kvalitatīva ielu un ietvju seguma izveide, pārbūvējot Stacijas ielu, Mehanizatoru, Pļaviņu iela, Ērgļos. Ietves izbūve gar Vestienas ielas vienu pusi no krustojuma ar Rīgas ielu līdz Gaismas ielai, kā arī ielas apgaismojuma pagarināšanu līdz krustojumam ar Gaismas ielu</t>
  </si>
  <si>
    <t xml:space="preserve">LED ielu apgaismojuma izveide Madonas novada apdzīvotās vietās </t>
  </si>
  <si>
    <t>Viedo tehnoloģiju ieviešana ūdensapgādes pakalpojuma uzskaitē Lubānā</t>
  </si>
  <si>
    <t>Ūdenssaimniecības pakalpojuma uzskaite atbilstoši normatīvo aktu prasībām.</t>
  </si>
  <si>
    <t>“Auto un moto apmācības laukuma, stāvlaukuma un pievedceļu pārbūve sporta un atpūtas bāzē “Smeceres sils”, Lazdonas pagastā, Madonas novadā” (LAD)</t>
  </si>
  <si>
    <t>“Auto un moto apmācības laukuma, stāvlaukuma un pievedceļu pārbūve sporta un atpūtas bāzē “Smeceres sils”, Lazdonas pagastā, Madonas novadā” 2.kārtā, “Biatlona trase”, Lazdonas pagasts, Madonas novads</t>
  </si>
  <si>
    <t>Auto un moto apmācības laukuma būvprojekta 2.kārta paredz paplašināt auto un moto laukumu, izbūvēt tam LED apgaismojumu, sakārtot pievadceļus un izbūvēt stāvlaukumu pie “Smeceres sils” administrācijas ēkas 50 automašīnām, papildus paredzot stāvvietas invalīdu transportam.</t>
  </si>
  <si>
    <t>Auto un moto apmācības laukuma būvprojekta izstrāde.</t>
  </si>
  <si>
    <t xml:space="preserve">Aprīkojuma iegāde telpu labiekārtošanai. </t>
  </si>
  <si>
    <t>Atjaunota ēkas (Pils ielā 4, Cesvainē) fasāde, veikts iekštelpu, jumta remonts un logu nomaiņa. Pievilkta siltumtrase, izbūvēta centrālapkure.</t>
  </si>
  <si>
    <t xml:space="preserve"> Vidzemes ielā Liezērē, no Draudzības ielas līdz Vesetas ielai 8 Jaunkalsnavā, Līvānu iela, Degumniekos, apgaismojums Vestienā, Kalsnavā.</t>
  </si>
  <si>
    <t>Autoceļš Sarkaņu pagastmāja- Biksēre posms no īpašuma  Lejieši līdz valsts autoceļam P 37</t>
  </si>
  <si>
    <t xml:space="preserve">Projekta ietvaros paredzēts pārbūvēt esošo autoceļu  6 m platumā ar asfaltbetona segumu. Perpendikulāri autoceļam paredzēts izbūvēt 18 stāvvietas, kā arī izbūvēt nobrauktuvi. Tāpat paredzēts
pārbūvēt saimniecības ceļa pieslēgumu, paredzot tam asfaltbetona segumu un 7 metru platumu. Pieslēgumu pie valsts reģionālā autoceļa P37 „Pļaviņas (Gostiņi)—Madona—Gulbene” plānots izbūvēt līdz īpašuma robežai (nodalījuma joslas malai), salāgojot to ar jau izstrādāto būvprojektu "Valsts reģionālā autoceļa P37 Pļaviņas - Madona - Gulbene (Madona - Cesvaine)
posma km42.787 - 60.14 pārbūve". Projektā paredzēts izbūvēt autoceļa malā
betona bruģakmens ietvi 1.5 metru platumā no trases sākuma līdz īpašumam Jāņa Ramaņa ielā 4
</t>
  </si>
  <si>
    <t xml:space="preserve"> Ielu segumu virsmas apstrāde Madonas novadā</t>
  </si>
  <si>
    <t>Veikta virsmas apstrāde  Ļaudonas ciema ielām.Veikta virsmas apstrāde Barkavas ciema ielām. Veikta virsmu apstrāde Madonas pilsētas ielām, Veikta virsmu apstrāde Lubānas pilsētas ielām un Ērgļu ciema ielām.</t>
  </si>
  <si>
    <t>Ļaudonas pagasta pārvalde; Barkavas pagasta pārvalde, centrālā administrācija</t>
  </si>
  <si>
    <t>RV 3.3.1.     RV 3.3.2.</t>
  </si>
  <si>
    <t>Madonas novadpētniecības un mākslas muzeja ēkas pārbūve un vides pieejamības nodrošināšana</t>
  </si>
  <si>
    <t>Madonas novada pašvaldības funkciju īstenošanai un pakalpojumu sniegšanai nepieciešamo bezemisiju transportlīdzekļu iegāde</t>
  </si>
  <si>
    <t>Ļaudonas, Lubānas pilsētā,  Barkavas, Vestienas, Jumurdas ciemā- bērnu rotaļu laukuma izveide, āra trenažieru uzstādīšana; Aiviekstes ciemā, Jāņukalnā, Lazdonas, Kusas ciemā- āra trenažieru uzstādīšana, laukuma seguma nomaiņa; Ērgļu ciemā -gumijas seguma izveide āra rotaļu laukumiem, specializētas velo trases izveide; Mārcienas ciemā – rotaļu iekārtu pārcelšana.</t>
  </si>
  <si>
    <t>Atjunota Mētrienas estrādes infrastruktūra</t>
  </si>
  <si>
    <t xml:space="preserve"> Kalna un Lauku ielā Dzelzavā,  Madonas novadā  ūdenssaimniecības un autoceļa  pārbūve</t>
  </si>
  <si>
    <t>Pašvaldības autoceļa Ozolu ielā Dzelzavā asfalta seguma atjaunošana</t>
  </si>
  <si>
    <t xml:space="preserve">Ēkas "Piesaules" Dzelzavā, Dzelzavā pārbūve par bibliotēku </t>
  </si>
  <si>
    <t>Veikta piebraucamā ceļa pārbūve Bērzu ielā 25, Aizpurvē, Dzelzavas pagastā</t>
  </si>
  <si>
    <t>Veikta  pašvaldības autoceļa Ozolu ielā Dzelzavā asfalta seguma atjaunošana</t>
  </si>
  <si>
    <t>SIA "Madonas ūdens", centrālā administrācija</t>
  </si>
  <si>
    <t>Veikta ūdenssaimniecības un autoceļa Kalna un Lauku ielā Dzelzavā pārbūve</t>
  </si>
  <si>
    <t>Projekts "Dārzu pieejamība/Pērles katram"</t>
  </si>
  <si>
    <t>Atpūtas vietas izveidošana Cesvaines pils parkā</t>
  </si>
  <si>
    <t>Centrālā adminitrācija</t>
  </si>
  <si>
    <t>Projekta mērķis ir pastiprināt iepriekš īstenotos projektos sasniegtos rezultātus, lai nodrošinātu uzkrātās pieredzes apmaiņu un pārņemšanu, kā arī padarītu iepriekš īstenoto projektu rezultātus pieejamus un atpazīstamākus plašākai mērķauditorijai.  Projekta ietvaros paredzēts iegādāties aprīkojumu Cesvaines pilij, izstrādāt brošūru ar tūrisma maršrutu,  kopīgi ar citiem sadarbības partneriem organizēt un piedalīties vairākos kultūras pasākumos.</t>
  </si>
  <si>
    <t>Mētrienas estrādes infrastruktūras  atjaunošana</t>
  </si>
  <si>
    <t>RV 1.3.8</t>
  </si>
  <si>
    <t>RV1.3.2.</t>
  </si>
  <si>
    <t>RV3.1.1.</t>
  </si>
  <si>
    <t>RV 3.2.1.,   RV 3.1.1.</t>
  </si>
  <si>
    <t>RV 3.1.1.1</t>
  </si>
  <si>
    <t>RV 3.1.1.2</t>
  </si>
  <si>
    <t>RV 3.1.1.3</t>
  </si>
  <si>
    <t>Capitalization of cultural and historical heritage</t>
  </si>
  <si>
    <t xml:space="preserve">Projekta mērķis ir uzlabot Madonas novada pašvaldības funkciju īstenošanu un sniegtos pakalpojumus, galveno uzmanību pievēršot izglītojamo mobilitātei un vienlaikus veicinot skolu tīkla sasniedzamību. Sekundārais mērķis ir veicināt publiskā sektora transporta zaļināšanu Latvijā, investējot bezemisiju transportlīdzekļos. Iegādāti bezemisiju transportlīdzekļi Madonas novada pašvaldības funkciju īstenošanai un pakalpojumu sniegšanai.    </t>
  </si>
  <si>
    <t>Energoefektivitātes paaugstināšanas pasākumi Lubānas vidusskolā, Krasta iela 6, Lubāna, Madonas novads, projekts Nr.4.2.2.0/21/A/054</t>
  </si>
  <si>
    <t>“Energoefektivitātes paaugstināšanas pasākumi “Kastaņas”, Sausnējas pagasts, Madonas novads”, PROJEKTS Nr.4.2.2.0/21/A/037</t>
  </si>
  <si>
    <t>"Pakalpojumu infrastruktūras attīstība deinstitucionalizācijas plāna īstenošanai Madonas novadā", projekts Nr.9.3.3.1./19/I/041</t>
  </si>
  <si>
    <t>Centrālā administrācija, Sociālais dienests</t>
  </si>
  <si>
    <t xml:space="preserve">Projekta ietvaros paredzēta ieguldījumu veikšana atbalstāmajās darbībās: 1)ergonomiskas mācību vides izveide Madonas pilsētas vidusskolā un Madonas Valsts ģimnāzijā., 2) informācijas un komunikāciju tehnoloģiju risinājumu ieviešana un aprīkojuma iegāde Madonas pilsētas vidusskolā un Madonas Valsts ģimnāzijā, 3)jaunu dabaszinātņu un matemātikas kabinetu iekārtošana 7. – 9.klašu grupai Madonas pilsētas vidusskolā un Madonas Valsts ģimnāzijā; 4) reģionālā metodiskā centra izveide  Madonas Valsts ģimnāzijā, 5) izglītības iestādes sporta infrastruktūras pārbūve  Madonas pilsētas vidusskolā. Tiks pārbūvēta Madonas pilsētas sporta zāle un veikti ieguldījumi Madonas pilsētas vidusskolas sporta stadiona infrastruktūras atjaunošanā. 
Projekta rezultātā Madonas novadā  tiks modernizētas 2 vispārējās izglītības iestādes - Madonas Valsts ģimnāzija un Madonas pilsētas vidusskola. </t>
  </si>
  <si>
    <t>Projekta galvenās darbības:
1. Infrastruktūras izveide Ģimeniskai videi pietuvinātu pakalpojumu sniegšanai bērniem Madonas novadā;
2.  Infrastruktūras izveide jauniešu mājas pakalpojumu sniegšanai Madonas novadā;
3. Daudzfunkcionālā sociālo pakalpojumu centra infrastruktūras izveide:
3.1.  sociālās rehabilitācijas pakalpojumu sniegšanai bērniem ar funkcionāliem traucējumiem Madonas novadā;
3.2.  dienas aprūpes centra pakalpojumu nodrošināšanai bērniem ar funkcionāliem traucējumiem Madonas novadā;
3.3.  atelpas brīža pakalpojumu nodrošināšanai bērniem ar funkcionāliem traucējumiem Madonas novadā;
4. Infrastruktūras izveide grupu dzīvokļa pakalpojumu sniegšanai personām ar garīga rakstura traucējumiem Madonas novadā;
5.  Infrastruktūras izveide dienas aprūpes centru pakalpojumu sniegšanai personām ar garīga rakstura traucējumiem Madonas novadā.
6. Specializēto darbnīcu izveide personām ar garīga rakstura traucējumiem Madonas novadā.</t>
  </si>
  <si>
    <t>Valdemāra bulvāra (posmā no Raiņa līdz Valmieras ielai) un Ausekļa ielas posmā no Valdemāra bulvāra līdz Kalana ielai) Madonā pārbūve</t>
  </si>
  <si>
    <t>Veikta ielu pārbūve, nodrošinot satiksme sdrošību pie Madonas pilsētas vidusskolas</t>
  </si>
  <si>
    <t>Energoefektivitātes uzlabošanas pasākumi Skolas ielā 4, Degumnieki, Ošupes pagasts, Madonas novads, projekts Nr.4.2.2.0/22/A/006</t>
  </si>
  <si>
    <t>Projekta mērķis: Samazināt primārās enerģijas patēriņu Skolas iela 4, Degumnieki, Ošupes pagasts, Madonas novads, sekmējot energoefektivitātes paaugstināšanu un pašvaldību izdevumu samazināšanos siltumapgādei, veicot ieguldījumus pašvaldības ēkā, atbilstoši Madonas novada attīstības programmā noteiktajām prioritātēm.
Projekta ietvaros plānotie energoefektivitātes pasākumi: ēkas ārsienu siltināšana, logu ailu siltināšana, ēkas bēniņu siltināšana, pagraba pārseguma un cokola siltināšana, ēkas visu logu nomaiņa, visu ārdurvju nomaiņa, mehāniskās ventilācijas izbūve ēkas tautas nama daļā.
Projektā plānotie rādītāji pēc energoefektivitātes uzlabošanas pasākumu ieviešanas - CO2 samazinājums 5,332 t/gadā, primārās enerģijas ietaupījums - 139175 kWh/gadā.</t>
  </si>
  <si>
    <t>Projekta mērķis: Samazināt primārās enerģijas patēriņu sociālā aprūpes centrā Kastaņas, Sausnējas pagasts, Madonas novads, sekmējot energoefektivitātes paaugstināšanu un pašvaldību izdevumu samazināšanos siltumapgādei, veicot ieguldījumus pašvaldības ēkā, atbilstoši Madonas novada attīstības programmā noteiktajām prioritātēm.
Īstenojot projektu tiks veikti būvdarbi - ārējo norobežojošo konstrukciju energoefektivitātes uzlabošanas pasākumi: ēkas ārsienu siltināšana, ēkas bēniņu grīdas siltināšana, cokola siltināšana, visu ēkas ārdurvju un jumta seguma nomaiņa un būvuzraudzība.
Projektā plānotie rādītāji pēc energoefektivitātes uzlabošanas pasākumu ieviešanas CO2 samazinājums 4,61 t/gadā, primārās enerģijas ietaupījums - 138327,kWh/gadā.</t>
  </si>
  <si>
    <t xml:space="preserve">Lubānas vidusskolai veikta ēkas energoefektivitātes. paaugstināšana – atjaunota ārējā fasāde, nomainīti logi sporta zālē un ēdamzālē. Izstrādāts būvprojekts.  </t>
  </si>
  <si>
    <t>"Vispārējās izglītības iestāžu mācību vides uzlabošana Madonas novadā", projekts Nr.8.1.2.0/17/I/017</t>
  </si>
  <si>
    <t>“Siltumnīcefekta gāzu emisiju samazināšana pašvaldību publisko teritoriju apgaismojuma infrastruktūrā Madonas novada pašvaldības pagastu ciema teritorijās”</t>
  </si>
  <si>
    <t>“Siltumnīcefekta gāzu emisiju samazināšana pašvaldību publisko teritoriju apgaismojuma infrastruktūrā Madonas novada pašvaldības pilsētu teritorijās”</t>
  </si>
  <si>
    <t>Projekta mērķis ir samazināt CO2 emisijas un elektroenerģijas patēriņu Madonas novada ielu apgaismojuma infrastruktūrā, īstenojot esošo energoneefektīvo gaismekļu aizstāšanu ar LED tipa gaismekļiem  113 ielās. Kopumā paredzēts nomainīt 1231 nātrija (Na) gaismekļus uz 1231 gaismu izstarojošu diožu (LED) tipa gaismekļiem.</t>
  </si>
  <si>
    <t>Projekta mērķis ir samazināt CO2 emisijas un elektroenerģijas patēriņu Madonas novada ielu apgaismojuma infrastruktūrā, īstenojot esošo energoneefektīvo gaismekļu aizstāšanu ar LED tipa gaismekļiem  85 ielās. 
Kopumā paredzēts nomainīt 1217 nātrija (Na) gaismekļus uz 1217 gaismu izstarojošu diožu (LED) tipa gaismekļiem.</t>
  </si>
  <si>
    <t>Energoefektivitātes paaugstināšanas pasākumu uzlabošana Andreja Eglīša Ļaudonas vidusskolā, projekts Nr.4.2.2.0/20/I/016</t>
  </si>
  <si>
    <t>Nobrauktuves izbūve uz īpašumu Rīgas ielā 2, Madonā, Madonas novadā</t>
  </si>
  <si>
    <t xml:space="preserve">Izbūvēta nobrauktuve un </t>
  </si>
  <si>
    <t>Bērnudārza piebraucamā ceļa pārbūve Bērzu ielā, Aizpurve, Dzelzavas pagasts, Madonas novads</t>
  </si>
  <si>
    <t>Sauleskalna tautas nama telpu vienkāršota atjaunošana un ventilācijas sistēmas izbūve</t>
  </si>
  <si>
    <t>Projekta ietvaros paredzēts veikt telpu vienkāršoto pārbūvi, tai skaitā sanitāro mezglu pārbūvi, lai nodrošinātu sagatavošanās procesu amatiermākslas kolektīviem, kā arī dažādu atribūtu un materiālu uzglabāšanai, izbūvēta ventilācijas sistēma.</t>
  </si>
  <si>
    <t>Izbūvēta kultūras nama ēkas (Tilta iela 14, Lubānā) piebūve 120 m2 platībā kultūras nama vajadzībām. Būvdarbu līguma ietvaros paredzēta vienstāvīga piebūve, bloķēta esošās ēkas rietumu pusē ar divslīpju jumtu. Ieeja piebūves telpās plānota no stāvlaukuma puses. No stāvlaukuma puses projektēta arī atsevišķa ieeja uz publisko tualeti. Piebūves ZR daļā plānotas trīs ģērbtuves, veļas telpa (tērpu mazgātava, gludinātava), ventkamera, siltummezgls un tualetes. Piebūves dienvidu daļā plānotas skatuves palīgtelpas un mazā zāle. Būvdarbu ietvaros paredzēts labiekārtot kultūras nama teritoriju paredzot  izbūvēt iebraucamo ceļu no O. Kalpaka ielas un izbūvējot stāvlaukumu automašīnu novietošanai pie kultūras nama ēkas.</t>
  </si>
  <si>
    <t>“Kultūras nama pārbūve Tilta ielā 14, Lubānā, Madonas novadā”</t>
  </si>
  <si>
    <t>Energoefektivitātes uzlabošanas pasākumi Lauteres kultūras namā, Lauterē, Aronas pagastā, Madonas novadā</t>
  </si>
  <si>
    <t>Investīciju projekta mērķis ir uzlabot Lauteres kultūras nama infrastruktūras energoefektivitāti, lai samazinātu ikgadējo primāro enerģijas patēriņu un sasniegtu enerģijas ietaupījumu, ieviešot efektīvākos siltumnīcefekta gāzu emisiju  samazinošos pasākumus pašvaldību ēku energoefektivitātes un siltumnoturības uzlabošanā. Primārās kopējās enerģijas gada patēriņa samazinājums 148941 kWh gadā, siltumnīcefektu gāzu samazinājums 4,96 t CO2 ekviv.gadā.
Projektā plānotās darbības: jumta nomaiņa, bērniņu siltināšana , ārsienu siltināšana ar akmensvati, cokola siltināšana. Pirms projekta īstenošanas. Energoefektivitātes pasākumu uzlabošanas rezultātā tiks samazināti siltumenerģijas zudumi, tādā veidā samazinot kopējās siltumenerģijas izmaksas, kā arī CO2 emisiju daudzumu gaisā, tādā veidā paaugstinot ēkas vispārīgo stāvokli, veicinot tās ilgmūžību.
Projekta mērķa grupa ir Madonas novada un kaimiņu novada iedzīvotāji, kultūras darbinieki, pašdarbības kolektīvu dalībnieki.
Projekta rezultatīvo rādītāju sasnioegšana 2025.gada 4.ceturksnis</t>
  </si>
  <si>
    <t>26.</t>
  </si>
  <si>
    <t>Energoefektivitātes uzlabošanas pasākumi Lubānas sociālā aprūpes centrā O.Kapaka ielā 12, Lubānā, Madonas novadā</t>
  </si>
  <si>
    <t xml:space="preserve">Investīciju projekta mērķis ir uzlabot Lubānas sociālās aprūpes centra infrastruktūras energoefektivitāti, lai samazinātu ikgadējo primāro enerģijas patēriņu un sasniegtu enerģijas ietaupījumu, ieviešot efektīvākos siltumnīcefekta gāzu emisiju  samazinošos pasākumus pašvaldību ēku energoefektivitātes un siltumnoturības uzlabošanā. 
Primārās kopējās enerģijas gada patēriņa samazinājums 148941 kWh gadā, siltumnīcefektu gāzu samazinājums 4,96 t CO2 ekviv.gadā.
Projektā plānotās darbības: jumta nomaiņa, bērniņu siltināšana , ārsienu siltināšana ar akmensvati, cokola siltināšana. Rezutatīvo rādītāju sasniegšana 225.gada 4.ceturksnis </t>
  </si>
  <si>
    <t>28.</t>
  </si>
  <si>
    <t>29.</t>
  </si>
  <si>
    <t>30.</t>
  </si>
  <si>
    <t>31.</t>
  </si>
  <si>
    <t>32.</t>
  </si>
  <si>
    <t>33.</t>
  </si>
  <si>
    <t>34.</t>
  </si>
  <si>
    <t>35.</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</si>
  <si>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</si>
  <si>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</si>
  <si>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</si>
  <si>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</si>
  <si>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</si>
  <si>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</si>
  <si>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</si>
  <si>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</si>
  <si>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</si>
  <si>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</si>
  <si>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</si>
  <si>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</si>
  <si>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</si>
  <si>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</si>
  <si>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</si>
  <si>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</si>
  <si>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</si>
  <si>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</si>
  <si>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</si>
  <si>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</si>
  <si>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</si>
  <si>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</si>
  <si>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</si>
  <si>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</si>
  <si>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</si>
  <si>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</si>
  <si>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</si>
  <si>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</si>
  <si>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</si>
  <si>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</si>
  <si>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</si>
  <si>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</si>
  <si>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</si>
  <si>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</si>
  <si>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</si>
  <si>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</si>
  <si>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</si>
  <si>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</si>
  <si>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</si>
  <si>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</si>
  <si>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</si>
  <si>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</si>
  <si>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</si>
  <si>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</si>
  <si>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</si>
  <si>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</si>
  <si>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</si>
  <si>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</si>
  <si>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</si>
  <si>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</si>
  <si>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</si>
  <si>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</si>
  <si>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</si>
  <si>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</si>
  <si>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</si>
  <si>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</si>
  <si>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</si>
  <si>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</si>
  <si>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</si>
  <si>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</si>
  <si>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</si>
  <si>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</si>
  <si>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</si>
  <si>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</si>
  <si>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</si>
  <si>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</si>
  <si>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</si>
  <si>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</si>
  <si>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</si>
  <si>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</si>
  <si>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Jaunas ģimenes ārsta prakses vietas izveide Cesvainē, Augusta Saulieša 9, Cesvainē</t>
  </si>
  <si>
    <t>Izveidota jauna ģimenes ārsta prakses vieta Cesvainē Augusta Saulieša ielā 9. Cesvainē, ēkā veikta telpu vienkāršotā atjaunošana, palielinot veselības pakalpojumu sniedzēju skaitu, nodrošinot pakalpojumu pieejamību iedzīvotājiem.</t>
  </si>
  <si>
    <t>Pašvaldības autoceļa Ozolu ielā, Dzelzavā, Madonas novadā  asfalta seguma atjaunošana</t>
  </si>
  <si>
    <t>Veikta asfalta seguma atjaunošana Ozolu ielā , Dzelzavā, Dzelzavas pagastā, Madonas novadā.</t>
  </si>
  <si>
    <t>Centrālā administrācija, Dzelzavas pagasta pārvalde</t>
  </si>
  <si>
    <t>EV 3.1.1.</t>
  </si>
  <si>
    <t>107.</t>
  </si>
  <si>
    <t>“Melioratoru ielas pārbūve Kusā, Aronas pagastā, Madonas novadā”</t>
  </si>
  <si>
    <t xml:space="preserve">Projektētās ielas garums ir 0.490 km. 
Projektētajai ielai paredzēts izbūvēt 12 nobrauktuves, ielas labajā pusē paredzēts izbūvēt 2 m platu ietvi, veidojot 1, 5 m platu gājēju celiņu. Lai nodrošinātu virsūdens novadi no ielas , paredzēts noņemt apaugumu no nomalēm, izbūvēt betona apmales, betona teknes un betona režgteknes.  Lai aizvadītu ūdeni no betona režgteknēm  uz blakus esošo dīķi, paredzēts izbūvēt 6 drenāžas kolektorus, veikt lietus kanalizācijas kolektora pārbūvi. </t>
  </si>
  <si>
    <t>“Jauna ģimeniskai videi pietuvināta aprūpes pakalpojuma izveide pensijas vecuma personām Madonas novadā”</t>
  </si>
  <si>
    <t>Projekta mērķis ir nodrošināt pāreju no institucionālas ilgtermiņa aprūpes sniegšanas uz kopienā balstītas aprūpes modeli un attīstīt ģimeniskai videi pietuvināta sociālā pakalpojuma pieejamību pašvaldībās pensijas vecuma personām, saglabājot personas neatkarību un tās aprūpē iesaistīto ģimenes locekļu nodarbinātību. 
Projekta  mērķa grupa ir pensijas vecuma personas. 
          Projekta ietvaros plānots izbūvēt divas tipveida projekta divu dzīvokļu mājas Augusta Saulieša ielā 14, Cesvainē Madonas novadā, nodrošinot ne vairāk kā 16 vietas klientiem katrā mājā.</t>
  </si>
  <si>
    <t xml:space="preserve">2 546 408,00 </t>
  </si>
  <si>
    <t>27.</t>
  </si>
  <si>
    <t>18.</t>
  </si>
  <si>
    <t>19.</t>
  </si>
  <si>
    <t>20.</t>
  </si>
  <si>
    <t>21.</t>
  </si>
  <si>
    <t>22.</t>
  </si>
  <si>
    <t>23.</t>
  </si>
  <si>
    <t>24.</t>
  </si>
  <si>
    <t>25.</t>
  </si>
  <si>
    <t xml:space="preserve">“Vides pieejamības pasākumu īstenošana  Madonas novada sociālā dienesta ēkā  Blaumaņa iela 3, Madonā”  </t>
  </si>
  <si>
    <t>Projekta iesniegums “Vides pieejamības pasākumu īstenošana  Madonas novada sociālā dienesta ēkā  Blaumaņa iela 3, Madonā” sagatavots  par vides pieejamības pasākumu īstenošanu ēkā, kurā tiek sniegti pašvaldības sociālie pakalpojumi un kura atrodas šādā adresē – Blaumaņa iela 3, Madona, Madonas novads, LV-4801, ēkas kadastra apzīmējuma Nr. 70010011046001</t>
  </si>
  <si>
    <t>Būvdarbi - komunikāciju, gājēju celiņu, koka laipu, vides objekta "Lazdu laipa"paplašināšana, skatu platformu, ūdenstilpnes krastu un vides klases izbūve (1., 2. 3. kārta). Projekta mērķis ir publiskās ārtelpas attīstīšana Madonas pilsētas funkcionālajā teritorijā, uzlabojot dzīves kvalitāti un palielinot sabiedrikso drošību. Atjaunotā teritorija 27162m2</t>
  </si>
  <si>
    <t>108.</t>
  </si>
  <si>
    <t xml:space="preserve">„Ēkas vienkāršotā atjaunošana ar lietošanas veida maiņu Rīgas ielā 4, Cesvainē” </t>
  </si>
  <si>
    <t>Ēka tiks nodota Aizsardzības ministrijas valdījumā, tādēļ projekts tika izstrādāts sadarbojoties un būvdarbi tiks veikti atbilstoši Nacionālo bruņoto spēku uzdevumu izpildei nepieciešamās infrastruktūras attīstības plāniem Zemessardzes 26. kājnieku bataljona vajadzībām.</t>
  </si>
  <si>
    <t>RV 2.1.3.</t>
  </si>
  <si>
    <t>“A. Burova animācijas leļļu ekspozīcijas telpu remonts Vestienas tautas namā “Dainas”</t>
  </si>
  <si>
    <t>Projekta ietvaros  veicamie darbi ietver telpu vienkāršotu atjaunošanu- 2 ekspozīciju zāļu koka griestu rekonstrukciju un krāsošanu, grīdas ieklāšanu, kur tas nepieciešams, slīpēšanu un krāsošanu, atsevišķu esošo koka konstrukciju atjaunošanu, atsevišķu- demontāžu, sienu apšuvuma atjaunošanu un krāsošanu, eksponātu izgaismošanai papildus apgaismojuma ierīkošanu, bijušās krāsns vietas un ēdiena padošanas lodziņa aizmūrēšanu, kases lodziņa restaurāciju, vestibila grīdas joslas iezīmēšanu, krātuves telpas sienas virsmu izlīdzināšanu ar reģipsi, krāsošanu, grīdas virsmas sagatavošanu un lamināta ieklāšanu, iekaramo griestu sistēmas uzstādīšanu, durvju nomaiņu, elektroslēdžu un kontaktu nomaiņu.
Interaktīvās muzeja ekspozīcijas uzstādīšana.</t>
  </si>
  <si>
    <t>Centrālā administrācija, Vestienas pagasta pārvalde</t>
  </si>
  <si>
    <t>Velotrases izbūve Ērgļu ciemā</t>
  </si>
  <si>
    <t xml:space="preserve">Īstenojot projektu tiks attīstītas sporta veida iespējas, nodrošinot aktivitātes ar tādiem nemotorizētiem pārvietošanās līdzekļiem kā BMX, kalnu divriteņi, skeitbords, skrejriteņi, skrituļslidas, u.c. Projekta ietvaros plānots izbūvēt daudzfunkcionālu, modernu asfalta velotrasi – pump track. </t>
  </si>
  <si>
    <t>Sociālo mājokļu atjaunošana Madonas novadā</t>
  </si>
  <si>
    <t>36.</t>
  </si>
  <si>
    <t>109.</t>
  </si>
  <si>
    <t>"Sporta medicīnas un zinātniskās pētniecības centra „Smeceres sils” jaunbūve" projektēšana</t>
  </si>
  <si>
    <t>"Sporta medicīnas un zinātniskās pētniecības centra „Smeceres sils” izbūve unpievadceļa izbūve</t>
  </si>
  <si>
    <t>Pasākuma mērķis ir nodrošināt cilvēka cienīgiem dzīves apstākļiem atbilstoša mājokļa pieejamību sociāli un ekonomiski mazaizsargātām personām un samazināt rindas pašvaldībās šādu mājokļu izīrēšanai.
 Pasākuma mērķa grupa ir personas, kuras ir reģistrētas likuma "Par palīdzību dzīvokļa jautājumu risināšanā" 3. panta 1. un 2. punktā minētās palīdzības saņemšanai.
          Projekta ietvaros plānots veikt ieguldījumus 20 pašvaldības mājokļos Madonas novada teritorijā, nodrošinot  mājokļa pieejamību sociāli un ekonomiski mazaizsargātām personām.</t>
  </si>
  <si>
    <t>Madonas novada pašvaldības izglītības iestāžu infrastruktūras pilnveide un aprīkošana</t>
  </si>
  <si>
    <t>Projekta rezultātā Madonas novadā  tiks modernizētas 2 vispārējās izglītības iestādes - Madonas Valsts ģimnāzija un Madonas pilsētas vidusskola</t>
  </si>
  <si>
    <t>Projekta ietvaros paredzēta ieguldījumu veikšana Ērgļu pamatskolā un Lubānas pamatskolā.                     atbalstāmajās darbībās: 1)ergonomiskas mācību vides izveide  2) informācijas un komunikāciju tehnoloģiju risinājumu ieviešana un aprīkojuma iegāde , 3)telpu pārbūve Ērgļu pamatskolā un Lubānas pamatskolā</t>
  </si>
  <si>
    <t xml:space="preserve">“Barkavas pamatskolas sporta zāles ģērbtuvju vienkāršotā atjaunošana” </t>
  </si>
  <si>
    <t>Projekta ietvaros paredzēts veikt kosmētisko remontu Barkavas pamatskolas sporta bloka 3 ģērbtuvēs, nomainītas durvis uz ģērbtuvēm. Veikt kosmētisko remontu gaitenī, paredzēta aukstā un siltā ūdens apgādes sistēmas cauruļu nomaiņa, siltumapgādes cauruļu un radiatoru nomaiņa, kanalizācijas sistēmas sakārtošana. Atjaunotas dušas un sanitārie mezgli visās ģērbtuvēs. Atjaunota ventilācija ģērbtuvēs un sanitārajās telpās</t>
  </si>
  <si>
    <t>Industriālās zonas un uzņēmējdarbības infrastruktūras izveide Madonas pilsētā Madonas novadā</t>
  </si>
  <si>
    <t>Infrastruktūras un mācību vides pilnveidošana Dzelzavas Pakalnu pamatskolā, Madonas novadā</t>
  </si>
  <si>
    <t>Infrastruktūras un mācību vides pilnveide efektīvas, kvalitatīvas un mūsdienīgas izglītības īstenošanai speciālās Dzelzavas Pakalnu pamatskolā.</t>
  </si>
  <si>
    <t xml:space="preserve">“Pašvaldības autoceļa J.Ramaņa ielā līdz pieslēgumam valsts autoceļam P 37 pārbūve Biksērē, Sarkaņu pagastā, Madonas novadā” </t>
  </si>
  <si>
    <t>Projekta  ietvaros  paredzēts  atjaunot  J.Ramaņa  ielas  asfalta  segumu,  Biksērē  posmā  no dzīvojamās ēkas  J.Ramaņa  ielā  9  līdz  reģionālajam  autoceļam  P37</t>
  </si>
  <si>
    <t>17.</t>
  </si>
  <si>
    <t>16.</t>
  </si>
  <si>
    <t>1.</t>
  </si>
  <si>
    <t>2.</t>
  </si>
  <si>
    <t>3.</t>
  </si>
  <si>
    <t>4.</t>
  </si>
  <si>
    <t>5.</t>
  </si>
  <si>
    <t>6.</t>
  </si>
  <si>
    <t>7.</t>
  </si>
  <si>
    <t>8.</t>
  </si>
  <si>
    <t>9.</t>
  </si>
  <si>
    <t>10.</t>
  </si>
  <si>
    <t>11.</t>
  </si>
  <si>
    <t>12.</t>
  </si>
  <si>
    <t>13.</t>
  </si>
  <si>
    <t>14.</t>
  </si>
  <si>
    <t>15.</t>
  </si>
  <si>
    <t>110.</t>
  </si>
  <si>
    <t>111.</t>
  </si>
  <si>
    <t>112.</t>
  </si>
  <si>
    <t>"Ēku siltumapgādes vieda vadība"</t>
  </si>
  <si>
    <t>113.</t>
  </si>
  <si>
    <t xml:space="preserve">2 436 000.00 </t>
  </si>
  <si>
    <t>Reģionālas nozīmes projekts. Vadošais partneris: 
Gulbenes novada pašvaldība.  Sadarbības partneri: Cēsu novada pašvaldība, Ogres novada pašvaldība, Limbažu novada pašvaldība, Madonas novada pašvaldība, Smiltenes novada pašvaldība, Varakļānu novada pašvaldība, Valkas novada pašvaldība, Valmieras novada 
pašvaldība. Projekta idejas mērķis: samazināt nelietderīgu energoresursu patēriņu dažādu funkciju pašvaldību ēkās.
Izstrādāt viedu platformu ēku siltumapgādes vadībai un datu uzkrāšanai ēkās, kurās ir iespējama telpu temperatūru atšķirīga režīma iestatīšana, aprīkošana ar iekštelpu sensoriem, ar kuriem tiek automatizēti vadīta apkures sistēma, papildus izmantojot konkrētajā mirklī lētāk pieejamos energoresursus. Izstrādāt (iespējams, uzlabot jau esošo) vadības sistēmu, kura nolasa, analizē un reaģē uz ēkas faktiskajiem datiem, balstoties uz algoritmu, kas sasaista datus ar ēkas telpu lietošanas paradumiem papildus, automātiski aprēķinot un izvēloties faktiskajā situācijā zemāko energoresursu pēc cenas. Izstrādāt viedu siltummezgla vadības, ar papildus pievienojamiem moduļiem, lai, piemēram, siltummezgls spētu reaģēt, pārslēgties no granulu apkures katla uz elektrības apkures katlu, momentos, kad biržā esošā elektrības cena samazinās zem granulu apkures katla pašizmaksu sliekšņa. Plānotie rezultāti radīta vieda ēku vadības sistēma, kas uzkrāj datus, spēj tos analizēt un vadīt ēkā vienlaicīgi dažādas iekštelpu temperatūras pēc darbinieku un apmeklētāju telpu lietošanas paradumiem, kā arī energoresursu izmaksām. 
Ar šādu sistēmu aprīkotas ~ 50 ēkas Vidzemē. Kopā ietaupīti vismaz 10% vēsturiski patērētās enerģijas (Megavatstundas) aprīkotajās ēkās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</si>
</sst>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86"/>
      <scheme val="minor"/>
    </font>
    <font>
      <b/>
      <sz val="9"/>
      <color rgb="FF231F20"/>
      <name val="Trebuchet MS"/>
      <family val="2"/>
      <charset val="186"/>
    </font>
    <font>
      <b/>
      <sz val="9"/>
      <color rgb="FFFFFFFF"/>
      <name val="Trebuchet MS"/>
      <family val="2"/>
      <charset val="186"/>
    </font>
    <font>
      <sz val="9"/>
      <color theme="1"/>
      <name val="Times New Roman"/>
      <family val="1"/>
      <charset val="186"/>
    </font>
    <font>
      <sz val="9"/>
      <color rgb="FF231F20"/>
      <name val="Tahoma"/>
      <family val="2"/>
      <charset val="186"/>
    </font>
    <font>
      <sz val="9"/>
      <color theme="1"/>
      <name val="Tahoma"/>
      <family val="2"/>
      <charset val="186"/>
    </font>
    <font>
      <sz val="8"/>
      <color theme="1"/>
      <name val="Times New Roman"/>
      <family val="1"/>
      <charset val="186"/>
    </font>
    <font>
      <sz val="5"/>
      <color rgb="FF231F20"/>
      <name val="Tahoma"/>
      <family val="2"/>
      <charset val="186"/>
    </font>
    <font>
      <b/>
      <sz val="11"/>
      <color rgb="FFFF0000"/>
      <name val="Calibri"/>
      <family val="2"/>
      <charset val="186"/>
      <scheme val="minor"/>
    </font>
    <font>
      <sz val="9"/>
      <color rgb="FFFF0000"/>
      <name val="Tahoma"/>
      <family val="2"/>
      <charset val="186"/>
    </font>
    <font>
      <sz val="9"/>
      <color theme="1"/>
      <name val="Tahoma"/>
      <family val="2"/>
    </font>
    <font>
      <sz val="9"/>
      <name val="Tahoma"/>
      <family val="2"/>
      <charset val="186"/>
    </font>
    <font>
      <sz val="9"/>
      <color rgb="FFFF0000"/>
      <name val="Times New Roman"/>
      <family val="1"/>
      <charset val="186"/>
    </font>
    <font>
      <sz val="10"/>
      <name val="Arial"/>
      <family val="2"/>
      <charset val="186"/>
    </font>
    <font>
      <sz val="11"/>
      <color rgb="FFC00000"/>
      <name val="Calibri"/>
      <family val="2"/>
      <charset val="186"/>
      <scheme val="minor"/>
    </font>
    <font>
      <sz val="9"/>
      <name val="Times New Roman"/>
      <family val="1"/>
      <charset val="186"/>
    </font>
  </fonts>
  <fills count="9">
    <fill>
      <patternFill patternType="none"/>
    </fill>
    <fill>
      <patternFill patternType="gray125"/>
    </fill>
    <fill>
      <patternFill patternType="solid">
        <fgColor rgb="FFC5DCE8"/>
        <bgColor indexed="64"/>
      </patternFill>
    </fill>
    <fill>
      <patternFill patternType="solid">
        <fgColor rgb="FF91AAB7"/>
        <bgColor indexed="64"/>
      </patternFill>
    </fill>
    <fill>
      <patternFill patternType="solid">
        <fgColor rgb="FFC0D0D9"/>
        <bgColor indexed="64"/>
      </patternFill>
    </fill>
    <fill>
      <patternFill patternType="solid">
        <fgColor rgb="FFECF3F7"/>
        <bgColor indexed="64"/>
      </patternFill>
    </fill>
    <fill>
      <patternFill patternType="solid">
        <fgColor rgb="FFD9E8F0"/>
        <bgColor indexed="64"/>
      </patternFill>
    </fill>
    <fill>
      <patternFill patternType="solid">
        <fgColor theme="0"/>
        <bgColor indexed="64"/>
      </patternFill>
    </fill>
    <fill>
      <patternFill patternType="solid">
        <fgColor theme="8" tint="0.79998168889431442"/>
        <bgColor indexed="64"/>
      </patternFill>
    </fill>
  </fills>
  <borders count="57">
    <border>
      <left/>
      <right/>
      <top/>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diagonal/>
    </border>
    <border>
      <left/>
      <right style="medium">
        <color rgb="FFFFFFFF"/>
      </right>
      <top/>
      <bottom/>
      <diagonal/>
    </border>
    <border>
      <left/>
      <right style="medium">
        <color rgb="FFFFFFFF"/>
      </right>
      <top/>
      <bottom style="medium">
        <color rgb="FFFFFFFF"/>
      </bottom>
      <diagonal/>
    </border>
    <border>
      <left style="medium">
        <color rgb="FFFFFFFF"/>
      </left>
      <right/>
      <top/>
      <bottom style="medium">
        <color rgb="FFFFFFFF"/>
      </bottom>
      <diagonal/>
    </border>
    <border>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rgb="FFFFFFFF"/>
      </top>
      <bottom/>
      <diagonal/>
    </border>
    <border>
      <left style="medium">
        <color rgb="FFFFFFFF"/>
      </left>
      <right/>
      <top style="medium">
        <color rgb="FFFFFFFF"/>
      </top>
      <bottom style="medium">
        <color rgb="FFFFFFFF"/>
      </bottom>
      <diagonal/>
    </border>
    <border>
      <left style="medium">
        <color rgb="FFFFFFFF"/>
      </left>
      <right/>
      <top/>
      <bottom/>
      <diagonal/>
    </border>
    <border>
      <left style="medium">
        <color rgb="FFFFFFFF"/>
      </left>
      <right style="medium">
        <color rgb="FFFFFFFF"/>
      </right>
      <top/>
      <bottom style="thin">
        <color theme="0"/>
      </bottom>
      <diagonal/>
    </border>
    <border>
      <left style="medium">
        <color rgb="FFFFFFFF"/>
      </left>
      <right style="medium">
        <color rgb="FFFFFFFF"/>
      </right>
      <top style="medium">
        <color rgb="FFFFFFFF"/>
      </top>
      <bottom style="medium">
        <color theme="0"/>
      </bottom>
      <diagonal/>
    </border>
    <border>
      <left/>
      <right style="medium">
        <color rgb="FFFFFFFF"/>
      </right>
      <top style="medium">
        <color rgb="FFFFFFFF"/>
      </top>
      <bottom style="medium">
        <color theme="0"/>
      </bottom>
      <diagonal/>
    </border>
    <border>
      <left style="medium">
        <color rgb="FFFFFFFF"/>
      </left>
      <right/>
      <top style="medium">
        <color rgb="FFFFFFFF"/>
      </top>
      <bottom/>
      <diagonal/>
    </border>
    <border>
      <left style="medium">
        <color theme="0"/>
      </left>
      <right style="medium">
        <color theme="0"/>
      </right>
      <top style="medium">
        <color theme="0"/>
      </top>
      <bottom style="medium">
        <color theme="0"/>
      </bottom>
      <diagonal/>
    </border>
    <border>
      <left style="medium">
        <color theme="0"/>
      </left>
      <right style="medium">
        <color rgb="FFFFFFFF"/>
      </right>
      <top style="medium">
        <color theme="0"/>
      </top>
      <bottom style="medium">
        <color theme="0"/>
      </bottom>
      <diagonal/>
    </border>
    <border>
      <left style="medium">
        <color rgb="FFFFFFFF"/>
      </left>
      <right style="medium">
        <color theme="0"/>
      </right>
      <top style="medium">
        <color theme="0"/>
      </top>
      <bottom style="medium">
        <color theme="0"/>
      </bottom>
      <diagonal/>
    </border>
    <border>
      <left/>
      <right/>
      <top style="medium">
        <color rgb="FFFFFFFF"/>
      </top>
      <bottom style="medium">
        <color theme="0"/>
      </bottom>
      <diagonal/>
    </border>
    <border>
      <left style="medium">
        <color rgb="FFFFFFFF"/>
      </left>
      <right style="medium">
        <color rgb="FFFFFFFF"/>
      </right>
      <top/>
      <bottom style="medium">
        <color theme="0"/>
      </bottom>
      <diagonal/>
    </border>
    <border>
      <left/>
      <right/>
      <top/>
      <bottom style="medium">
        <color rgb="FFFFFFFF"/>
      </bottom>
      <diagonal/>
    </border>
    <border>
      <left/>
      <right style="medium">
        <color rgb="FFFFFFFF"/>
      </right>
      <top/>
      <bottom style="medium">
        <color theme="0"/>
      </bottom>
      <diagonal/>
    </border>
    <border>
      <left/>
      <right style="medium">
        <color rgb="FFFFFFFF"/>
      </right>
      <top style="medium">
        <color theme="0"/>
      </top>
      <bottom style="medium">
        <color theme="0"/>
      </bottom>
      <diagonal/>
    </border>
    <border>
      <left style="medium">
        <color rgb="FFFFFFFF"/>
      </left>
      <right style="medium">
        <color rgb="FFFFFFFF"/>
      </right>
      <top style="medium">
        <color theme="0"/>
      </top>
      <bottom style="medium">
        <color theme="0"/>
      </bottom>
      <diagonal/>
    </border>
    <border>
      <left/>
      <right style="medium">
        <color theme="0"/>
      </right>
      <top style="medium">
        <color theme="0"/>
      </top>
      <bottom style="medium">
        <color theme="0"/>
      </bottom>
      <diagonal/>
    </border>
    <border>
      <left/>
      <right/>
      <top/>
      <bottom style="medium">
        <color theme="0"/>
      </bottom>
      <diagonal/>
    </border>
    <border>
      <left style="medium">
        <color theme="0" tint="-4.9989318521683403E-2"/>
      </left>
      <right/>
      <top style="medium">
        <color theme="0" tint="-4.9989318521683403E-2"/>
      </top>
      <bottom style="thick">
        <color theme="0"/>
      </bottom>
      <diagonal/>
    </border>
    <border>
      <left/>
      <right style="medium">
        <color theme="0" tint="-4.9989318521683403E-2"/>
      </right>
      <top style="medium">
        <color theme="0" tint="-4.9989318521683403E-2"/>
      </top>
      <bottom/>
      <diagonal/>
    </border>
    <border>
      <left/>
      <right style="medium">
        <color rgb="FFFFFFFF"/>
      </right>
      <top style="thin">
        <color theme="0"/>
      </top>
      <bottom style="thin">
        <color theme="0"/>
      </bottom>
      <diagonal/>
    </border>
    <border>
      <left style="medium">
        <color rgb="FFFFFFFF"/>
      </left>
      <right style="medium">
        <color rgb="FFFFFFFF"/>
      </right>
      <top style="thin">
        <color theme="0"/>
      </top>
      <bottom style="thin">
        <color theme="0"/>
      </bottom>
      <diagonal/>
    </border>
    <border>
      <left/>
      <right style="medium">
        <color rgb="FFFFFFFF"/>
      </right>
      <top/>
      <bottom style="thin">
        <color theme="0"/>
      </bottom>
      <diagonal/>
    </border>
    <border>
      <left style="medium">
        <color rgb="FFFFFFFF"/>
      </left>
      <right style="medium">
        <color rgb="FFFFFFFF"/>
      </right>
      <top style="thin">
        <color theme="0"/>
      </top>
      <bottom style="medium">
        <color theme="0"/>
      </bottom>
      <diagonal/>
    </border>
    <border>
      <left style="medium">
        <color rgb="FFFFFFFF"/>
      </left>
      <right style="medium">
        <color theme="0"/>
      </right>
      <top style="thick">
        <color theme="0"/>
      </top>
      <bottom style="medium">
        <color rgb="FFFFFFFF"/>
      </bottom>
      <diagonal/>
    </border>
    <border>
      <left/>
      <right style="medium">
        <color rgb="FFFFFFFF"/>
      </right>
      <top style="medium">
        <color theme="0"/>
      </top>
      <bottom style="medium">
        <color rgb="FFFFFFFF"/>
      </bottom>
      <diagonal/>
    </border>
    <border>
      <left style="thin">
        <color theme="0"/>
      </left>
      <right style="thin">
        <color theme="0"/>
      </right>
      <top style="thin">
        <color theme="0"/>
      </top>
      <bottom style="thin">
        <color theme="0"/>
      </bottom>
      <diagonal/>
    </border>
    <border>
      <left/>
      <right style="thin">
        <color indexed="64"/>
      </right>
      <top style="thin">
        <color indexed="64"/>
      </top>
      <bottom style="thin">
        <color indexed="64"/>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style="thin">
        <color theme="0"/>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right/>
      <top style="thin">
        <color theme="0"/>
      </top>
      <bottom/>
      <diagonal/>
    </border>
    <border>
      <left style="thin">
        <color theme="0"/>
      </left>
      <right/>
      <top/>
      <bottom/>
      <diagonal/>
    </border>
    <border>
      <left style="thin">
        <color theme="0"/>
      </left>
      <right style="thin">
        <color theme="0"/>
      </right>
      <top/>
      <bottom/>
      <diagonal/>
    </border>
    <border>
      <left style="medium">
        <color rgb="FFFFFFFF"/>
      </left>
      <right style="medium">
        <color rgb="FFFFFFFF"/>
      </right>
      <top style="medium">
        <color rgb="FFFFFFFF"/>
      </top>
      <bottom style="thin">
        <color theme="0"/>
      </bottom>
      <diagonal/>
    </border>
    <border>
      <left/>
      <right style="thin">
        <color theme="0"/>
      </right>
      <top style="thin">
        <color theme="0"/>
      </top>
      <bottom style="thin">
        <color theme="0"/>
      </bottom>
      <diagonal/>
    </border>
    <border>
      <left style="thin">
        <color theme="0"/>
      </left>
      <right style="thin">
        <color theme="0"/>
      </right>
      <top style="medium">
        <color theme="0"/>
      </top>
      <bottom style="thin">
        <color theme="0"/>
      </bottom>
      <diagonal/>
    </border>
    <border>
      <left style="thin">
        <color theme="0"/>
      </left>
      <right/>
      <top style="medium">
        <color theme="0"/>
      </top>
      <bottom style="thin">
        <color theme="0"/>
      </bottom>
      <diagonal/>
    </border>
    <border>
      <left style="thin">
        <color theme="0"/>
      </left>
      <right style="medium">
        <color rgb="FFFFFFFF"/>
      </right>
      <top style="medium">
        <color theme="0"/>
      </top>
      <bottom style="thin">
        <color theme="0"/>
      </bottom>
      <diagonal/>
    </border>
    <border>
      <left style="medium">
        <color rgb="FFFFFFFF"/>
      </left>
      <right style="medium">
        <color rgb="FFFFFFFF"/>
      </right>
      <top style="medium">
        <color theme="0"/>
      </top>
      <bottom style="thin">
        <color theme="0"/>
      </bottom>
      <diagonal/>
    </border>
    <border>
      <left style="thin">
        <color theme="0"/>
      </left>
      <right style="thin">
        <color indexed="64"/>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diagonal/>
    </border>
  </borders>
  <cellStyleXfs count="1">
    <xf numFmtId="0" fontId="0" fillId="0" borderId="0"/>
  </cellStyleXfs>
  <cellXfs count="241">
    <xf numFmtId="0" fontId="0" fillId="0" borderId="0" xfId="0"/>
    <xf numFmtId="0" fontId="1" fillId="2"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5" borderId="6" xfId="0" applyFont="1" applyFill="1" applyBorder="1" applyAlignment="1">
      <alignment vertical="center" wrapText="1"/>
    </xf>
    <xf numFmtId="0" fontId="4" fillId="6" borderId="6" xfId="0" applyFont="1" applyFill="1" applyBorder="1" applyAlignment="1">
      <alignment vertical="center" wrapText="1"/>
    </xf>
    <xf numFmtId="0" fontId="0" fillId="0" borderId="0" xfId="0" applyAlignment="1">
      <alignment horizontal="center" vertical="center"/>
    </xf>
    <xf numFmtId="0" fontId="4" fillId="6" borderId="3" xfId="0" applyFont="1" applyFill="1" applyBorder="1" applyAlignment="1">
      <alignment vertical="center" wrapText="1"/>
    </xf>
    <xf numFmtId="0" fontId="5" fillId="6" borderId="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5" borderId="5" xfId="0" applyFont="1" applyFill="1" applyBorder="1" applyAlignment="1">
      <alignment vertical="center" wrapText="1"/>
    </xf>
    <xf numFmtId="0" fontId="4" fillId="5"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0" fillId="0" borderId="9" xfId="0" applyBorder="1"/>
    <xf numFmtId="0" fontId="0" fillId="0" borderId="10" xfId="0" applyBorder="1"/>
    <xf numFmtId="0" fontId="4" fillId="6" borderId="2" xfId="0" applyFont="1" applyFill="1" applyBorder="1" applyAlignment="1">
      <alignment vertical="center" wrapText="1"/>
    </xf>
    <xf numFmtId="0" fontId="4" fillId="5" borderId="2" xfId="0" applyFont="1" applyFill="1" applyBorder="1" applyAlignment="1">
      <alignment vertical="center" wrapText="1"/>
    </xf>
    <xf numFmtId="0" fontId="4" fillId="6" borderId="1" xfId="0" applyFont="1" applyFill="1" applyBorder="1" applyAlignment="1">
      <alignment vertical="center" wrapText="1"/>
    </xf>
    <xf numFmtId="0" fontId="4" fillId="6"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4" borderId="3" xfId="0" applyFont="1" applyFill="1" applyBorder="1" applyAlignment="1">
      <alignment vertical="center" wrapText="1"/>
    </xf>
    <xf numFmtId="4" fontId="4" fillId="6" borderId="6" xfId="0" applyNumberFormat="1" applyFont="1" applyFill="1" applyBorder="1" applyAlignment="1">
      <alignment horizontal="center" vertical="center" wrapText="1"/>
    </xf>
    <xf numFmtId="4" fontId="4" fillId="5" borderId="6" xfId="0" applyNumberFormat="1" applyFont="1" applyFill="1" applyBorder="1" applyAlignment="1">
      <alignment horizontal="center" vertical="center" wrapText="1"/>
    </xf>
    <xf numFmtId="4" fontId="4" fillId="5" borderId="3" xfId="0" applyNumberFormat="1" applyFont="1" applyFill="1" applyBorder="1" applyAlignment="1">
      <alignment horizontal="center" vertical="center" wrapText="1"/>
    </xf>
    <xf numFmtId="4" fontId="3" fillId="5" borderId="3" xfId="0" applyNumberFormat="1" applyFont="1" applyFill="1" applyBorder="1" applyAlignment="1">
      <alignment horizontal="center" vertical="center" wrapText="1"/>
    </xf>
    <xf numFmtId="4" fontId="4" fillId="6" borderId="3" xfId="0" applyNumberFormat="1" applyFont="1" applyFill="1" applyBorder="1" applyAlignment="1">
      <alignment horizontal="center" vertical="center" wrapText="1"/>
    </xf>
    <xf numFmtId="4" fontId="5" fillId="6" borderId="6" xfId="0" applyNumberFormat="1" applyFont="1" applyFill="1" applyBorder="1" applyAlignment="1">
      <alignment horizontal="center" vertical="center" wrapText="1"/>
    </xf>
    <xf numFmtId="4" fontId="2" fillId="3" borderId="6" xfId="0" applyNumberFormat="1" applyFont="1" applyFill="1" applyBorder="1" applyAlignment="1">
      <alignment horizontal="center" vertical="center" wrapText="1"/>
    </xf>
    <xf numFmtId="4" fontId="1" fillId="4" borderId="6" xfId="0" applyNumberFormat="1" applyFont="1" applyFill="1" applyBorder="1" applyAlignment="1">
      <alignment horizontal="center" vertical="center" wrapText="1"/>
    </xf>
    <xf numFmtId="0" fontId="4" fillId="5" borderId="0" xfId="0" applyFont="1" applyFill="1" applyAlignment="1">
      <alignment horizontal="center" vertical="center" wrapText="1"/>
    </xf>
    <xf numFmtId="0" fontId="9" fillId="6" borderId="6" xfId="0" applyFont="1" applyFill="1" applyBorder="1" applyAlignment="1">
      <alignment horizontal="center" vertical="center" wrapText="1"/>
    </xf>
    <xf numFmtId="4" fontId="9" fillId="6" borderId="6" xfId="0" applyNumberFormat="1" applyFont="1" applyFill="1" applyBorder="1" applyAlignment="1">
      <alignment horizontal="center" vertical="center" wrapText="1"/>
    </xf>
    <xf numFmtId="0" fontId="9" fillId="6" borderId="3" xfId="0" applyFont="1" applyFill="1" applyBorder="1" applyAlignment="1">
      <alignment vertical="center" wrapText="1"/>
    </xf>
    <xf numFmtId="2" fontId="4" fillId="5" borderId="3" xfId="0" applyNumberFormat="1" applyFont="1" applyFill="1" applyBorder="1" applyAlignment="1">
      <alignment horizontal="center" vertical="center" wrapText="1"/>
    </xf>
    <xf numFmtId="0" fontId="5" fillId="6" borderId="14" xfId="0" applyFont="1" applyFill="1" applyBorder="1" applyAlignment="1">
      <alignment horizontal="center" vertical="center" wrapText="1"/>
    </xf>
    <xf numFmtId="4" fontId="5" fillId="5" borderId="3" xfId="0" applyNumberFormat="1" applyFont="1" applyFill="1" applyBorder="1" applyAlignment="1">
      <alignment horizontal="center" vertical="center" wrapText="1"/>
    </xf>
    <xf numFmtId="0" fontId="4" fillId="5" borderId="19" xfId="0" applyFont="1" applyFill="1" applyBorder="1" applyAlignment="1">
      <alignment horizontal="center" vertical="center" wrapText="1"/>
    </xf>
    <xf numFmtId="0" fontId="11" fillId="6" borderId="3" xfId="0" applyFont="1" applyFill="1" applyBorder="1" applyAlignment="1">
      <alignment vertical="center" wrapText="1"/>
    </xf>
    <xf numFmtId="4" fontId="4" fillId="6" borderId="5" xfId="0" applyNumberFormat="1" applyFont="1" applyFill="1" applyBorder="1" applyAlignment="1">
      <alignment horizontal="center" vertical="center" wrapText="1"/>
    </xf>
    <xf numFmtId="4" fontId="2" fillId="3" borderId="8" xfId="0" applyNumberFormat="1"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5" borderId="17" xfId="0" applyFont="1" applyFill="1" applyBorder="1" applyAlignment="1">
      <alignment horizontal="center" vertical="center" wrapText="1"/>
    </xf>
    <xf numFmtId="4" fontId="4" fillId="5" borderId="25" xfId="0" applyNumberFormat="1" applyFont="1" applyFill="1" applyBorder="1" applyAlignment="1">
      <alignment horizontal="center" vertical="center" wrapText="1"/>
    </xf>
    <xf numFmtId="4" fontId="4" fillId="5" borderId="19" xfId="0" applyNumberFormat="1" applyFont="1" applyFill="1" applyBorder="1" applyAlignment="1">
      <alignment horizontal="center" vertical="center" wrapText="1"/>
    </xf>
    <xf numFmtId="4" fontId="4" fillId="5" borderId="26" xfId="0" applyNumberFormat="1" applyFont="1" applyFill="1" applyBorder="1" applyAlignment="1">
      <alignment horizontal="center" vertical="center" wrapText="1"/>
    </xf>
    <xf numFmtId="0" fontId="4" fillId="5" borderId="26" xfId="0" applyFont="1" applyFill="1" applyBorder="1" applyAlignment="1">
      <alignment horizontal="center" vertical="center" wrapText="1"/>
    </xf>
    <xf numFmtId="4" fontId="4" fillId="6" borderId="1" xfId="0" applyNumberFormat="1" applyFont="1" applyFill="1" applyBorder="1" applyAlignment="1">
      <alignment horizontal="center" vertical="center" wrapText="1"/>
    </xf>
    <xf numFmtId="4" fontId="4" fillId="5" borderId="5" xfId="0" applyNumberFormat="1" applyFont="1" applyFill="1" applyBorder="1" applyAlignment="1">
      <alignment horizontal="center" vertical="center" wrapText="1"/>
    </xf>
    <xf numFmtId="0" fontId="4" fillId="6" borderId="26" xfId="0" applyFont="1" applyFill="1" applyBorder="1" applyAlignment="1">
      <alignment horizontal="center" vertical="center" wrapText="1"/>
    </xf>
    <xf numFmtId="0" fontId="4" fillId="6" borderId="26" xfId="0" applyFont="1" applyFill="1" applyBorder="1" applyAlignment="1">
      <alignment vertical="center" wrapText="1"/>
    </xf>
    <xf numFmtId="0" fontId="4" fillId="6" borderId="7" xfId="0" applyFont="1" applyFill="1" applyBorder="1" applyAlignment="1">
      <alignment horizontal="center" vertical="center" wrapText="1"/>
    </xf>
    <xf numFmtId="0" fontId="4" fillId="6" borderId="18" xfId="0" applyFont="1" applyFill="1" applyBorder="1" applyAlignment="1">
      <alignment vertical="center" wrapText="1"/>
    </xf>
    <xf numFmtId="0" fontId="4" fillId="6" borderId="15" xfId="0" applyFont="1" applyFill="1" applyBorder="1" applyAlignment="1">
      <alignment vertical="center" wrapText="1"/>
    </xf>
    <xf numFmtId="0" fontId="4" fillId="5" borderId="26" xfId="0" applyFont="1" applyFill="1" applyBorder="1" applyAlignment="1">
      <alignment vertical="center" wrapText="1"/>
    </xf>
    <xf numFmtId="4" fontId="4" fillId="5" borderId="15" xfId="0" applyNumberFormat="1" applyFont="1" applyFill="1" applyBorder="1" applyAlignment="1">
      <alignment horizontal="center" vertical="center" wrapText="1"/>
    </xf>
    <xf numFmtId="0" fontId="4" fillId="5" borderId="1" xfId="0" applyFont="1" applyFill="1" applyBorder="1" applyAlignment="1">
      <alignment vertical="center" wrapText="1"/>
    </xf>
    <xf numFmtId="0" fontId="4" fillId="5" borderId="3" xfId="0" applyFont="1" applyFill="1" applyBorder="1" applyAlignment="1">
      <alignment vertical="center" wrapText="1"/>
    </xf>
    <xf numFmtId="0" fontId="4" fillId="5" borderId="2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4" fillId="0" borderId="0" xfId="0" applyFont="1" applyAlignment="1">
      <alignment horizontal="center" vertical="center" wrapText="1"/>
    </xf>
    <xf numFmtId="0" fontId="8" fillId="0" borderId="0" xfId="0" applyFont="1"/>
    <xf numFmtId="0" fontId="0" fillId="7" borderId="0" xfId="0" applyFill="1"/>
    <xf numFmtId="0" fontId="4" fillId="6" borderId="31" xfId="0" applyFont="1" applyFill="1" applyBorder="1" applyAlignment="1">
      <alignment vertical="center" wrapText="1"/>
    </xf>
    <xf numFmtId="4" fontId="4" fillId="6" borderId="31" xfId="0" applyNumberFormat="1" applyFont="1" applyFill="1" applyBorder="1" applyAlignment="1">
      <alignment horizontal="center" vertical="center" wrapText="1"/>
    </xf>
    <xf numFmtId="0" fontId="4" fillId="6" borderId="31"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10" fillId="5" borderId="3" xfId="0" applyFont="1" applyFill="1" applyBorder="1" applyAlignment="1">
      <alignment vertical="center" wrapText="1"/>
    </xf>
    <xf numFmtId="0" fontId="10" fillId="5" borderId="22" xfId="0" applyFont="1" applyFill="1" applyBorder="1" applyAlignment="1">
      <alignment horizontal="center" vertical="center" wrapText="1"/>
    </xf>
    <xf numFmtId="0" fontId="5" fillId="6" borderId="23" xfId="0" applyFont="1" applyFill="1" applyBorder="1" applyAlignment="1">
      <alignment horizontal="center" vertical="center" wrapText="1"/>
    </xf>
    <xf numFmtId="4" fontId="5" fillId="5" borderId="6" xfId="0"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4" fontId="4" fillId="6" borderId="15" xfId="0" applyNumberFormat="1" applyFont="1" applyFill="1" applyBorder="1" applyAlignment="1">
      <alignment horizontal="center" vertical="center" wrapText="1"/>
    </xf>
    <xf numFmtId="4" fontId="4" fillId="6" borderId="26" xfId="0" applyNumberFormat="1" applyFont="1" applyFill="1" applyBorder="1" applyAlignment="1">
      <alignment horizontal="center" vertical="center" wrapText="1"/>
    </xf>
    <xf numFmtId="0" fontId="4" fillId="5" borderId="15" xfId="0" applyFont="1" applyFill="1" applyBorder="1" applyAlignment="1">
      <alignment vertical="center" wrapText="1"/>
    </xf>
    <xf numFmtId="0" fontId="3" fillId="6" borderId="26" xfId="0" applyFont="1" applyFill="1" applyBorder="1" applyAlignment="1">
      <alignment horizontal="center" vertical="center" wrapText="1"/>
    </xf>
    <xf numFmtId="4" fontId="4" fillId="6" borderId="25" xfId="0" applyNumberFormat="1"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1" fillId="2" borderId="2" xfId="0" applyFont="1" applyFill="1" applyBorder="1" applyAlignment="1">
      <alignment vertical="center" wrapText="1"/>
    </xf>
    <xf numFmtId="4" fontId="4" fillId="6" borderId="6" xfId="0" applyNumberFormat="1" applyFont="1" applyFill="1" applyBorder="1" applyAlignment="1">
      <alignment vertical="center" wrapText="1"/>
    </xf>
    <xf numFmtId="2" fontId="4" fillId="5" borderId="3" xfId="0" applyNumberFormat="1" applyFont="1" applyFill="1" applyBorder="1" applyAlignment="1">
      <alignment vertical="center" wrapText="1"/>
    </xf>
    <xf numFmtId="0" fontId="4" fillId="5" borderId="20" xfId="0" applyFont="1" applyFill="1" applyBorder="1" applyAlignment="1">
      <alignment vertical="center" wrapText="1"/>
    </xf>
    <xf numFmtId="4" fontId="4" fillId="5" borderId="6" xfId="0" applyNumberFormat="1" applyFont="1" applyFill="1" applyBorder="1" applyAlignment="1">
      <alignment vertical="center" wrapText="1"/>
    </xf>
    <xf numFmtId="0" fontId="4" fillId="5" borderId="17" xfId="0" applyFont="1" applyFill="1" applyBorder="1" applyAlignment="1">
      <alignment vertical="center" wrapText="1"/>
    </xf>
    <xf numFmtId="0" fontId="4" fillId="5" borderId="19" xfId="0" applyFont="1" applyFill="1" applyBorder="1" applyAlignment="1">
      <alignment vertical="center" wrapText="1"/>
    </xf>
    <xf numFmtId="4" fontId="4" fillId="6" borderId="1" xfId="0" applyNumberFormat="1" applyFont="1" applyFill="1" applyBorder="1" applyAlignment="1">
      <alignment vertical="center" wrapText="1"/>
    </xf>
    <xf numFmtId="4" fontId="4" fillId="5" borderId="0" xfId="0" applyNumberFormat="1" applyFont="1" applyFill="1" applyAlignment="1">
      <alignment horizontal="center" vertical="center" wrapText="1"/>
    </xf>
    <xf numFmtId="0" fontId="9" fillId="6" borderId="3" xfId="0" applyFont="1" applyFill="1" applyBorder="1" applyAlignment="1">
      <alignment horizontal="center" vertical="center" wrapText="1"/>
    </xf>
    <xf numFmtId="0" fontId="4" fillId="5" borderId="43" xfId="0" applyFont="1" applyFill="1" applyBorder="1" applyAlignment="1">
      <alignment vertical="center" wrapText="1"/>
    </xf>
    <xf numFmtId="4" fontId="4" fillId="5" borderId="46" xfId="0" applyNumberFormat="1" applyFont="1" applyFill="1" applyBorder="1" applyAlignment="1">
      <alignment horizontal="center" vertical="center" wrapText="1"/>
    </xf>
    <xf numFmtId="0" fontId="4" fillId="5" borderId="46" xfId="0" applyFont="1" applyFill="1" applyBorder="1" applyAlignment="1">
      <alignment horizontal="center" vertical="center" wrapText="1"/>
    </xf>
    <xf numFmtId="0" fontId="4" fillId="5" borderId="47" xfId="0" applyFont="1" applyFill="1" applyBorder="1" applyAlignment="1">
      <alignment horizontal="center" vertical="center" wrapText="1"/>
    </xf>
    <xf numFmtId="4" fontId="4" fillId="5" borderId="42" xfId="0" applyNumberFormat="1" applyFont="1" applyFill="1" applyBorder="1" applyAlignment="1">
      <alignment horizontal="center" vertical="center" wrapText="1"/>
    </xf>
    <xf numFmtId="4" fontId="4" fillId="5" borderId="37" xfId="0" applyNumberFormat="1" applyFont="1" applyFill="1" applyBorder="1" applyAlignment="1">
      <alignment horizontal="center" vertical="center" wrapText="1"/>
    </xf>
    <xf numFmtId="4" fontId="4" fillId="6" borderId="48" xfId="0" applyNumberFormat="1" applyFont="1" applyFill="1" applyBorder="1" applyAlignment="1">
      <alignment horizontal="center" vertical="center" wrapText="1"/>
    </xf>
    <xf numFmtId="0" fontId="4" fillId="5" borderId="14" xfId="0" applyFont="1" applyFill="1" applyBorder="1" applyAlignment="1">
      <alignment vertical="center" wrapText="1"/>
    </xf>
    <xf numFmtId="0" fontId="4" fillId="5" borderId="48" xfId="0" applyFont="1" applyFill="1" applyBorder="1" applyAlignment="1">
      <alignment vertical="center" wrapText="1"/>
    </xf>
    <xf numFmtId="4" fontId="4" fillId="5" borderId="50" xfId="0" applyNumberFormat="1" applyFont="1" applyFill="1" applyBorder="1" applyAlignment="1">
      <alignment horizontal="center" vertical="center" wrapText="1"/>
    </xf>
    <xf numFmtId="0" fontId="4" fillId="5" borderId="51" xfId="0" applyFont="1" applyFill="1" applyBorder="1" applyAlignment="1">
      <alignment horizontal="center" vertical="center" wrapText="1"/>
    </xf>
    <xf numFmtId="0" fontId="4" fillId="5" borderId="50" xfId="0" applyFont="1" applyFill="1" applyBorder="1" applyAlignment="1">
      <alignment horizontal="center" vertical="center" wrapText="1"/>
    </xf>
    <xf numFmtId="0" fontId="4" fillId="5" borderId="52"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5" fillId="5" borderId="46" xfId="0" applyFont="1" applyFill="1" applyBorder="1" applyAlignment="1">
      <alignment vertical="center" wrapText="1"/>
    </xf>
    <xf numFmtId="4" fontId="5" fillId="5" borderId="44" xfId="0" applyNumberFormat="1" applyFont="1" applyFill="1" applyBorder="1" applyAlignment="1">
      <alignment horizontal="center" vertical="center" wrapText="1"/>
    </xf>
    <xf numFmtId="4" fontId="5" fillId="5" borderId="45" xfId="0" applyNumberFormat="1" applyFont="1" applyFill="1" applyBorder="1" applyAlignment="1">
      <alignment horizontal="center" vertical="center" wrapText="1"/>
    </xf>
    <xf numFmtId="4" fontId="5" fillId="5" borderId="40" xfId="0" applyNumberFormat="1" applyFont="1" applyFill="1" applyBorder="1" applyAlignment="1">
      <alignment horizontal="center" vertical="center" wrapText="1"/>
    </xf>
    <xf numFmtId="4" fontId="5" fillId="5" borderId="37" xfId="0" applyNumberFormat="1" applyFont="1" applyFill="1" applyBorder="1" applyAlignment="1">
      <alignment horizontal="center" vertical="center" wrapText="1"/>
    </xf>
    <xf numFmtId="0" fontId="5" fillId="5" borderId="42" xfId="0" applyFont="1" applyFill="1" applyBorder="1" applyAlignment="1">
      <alignment horizontal="center" vertical="center" wrapText="1"/>
    </xf>
    <xf numFmtId="4" fontId="5" fillId="5" borderId="0" xfId="0" applyNumberFormat="1" applyFont="1" applyFill="1" applyAlignment="1">
      <alignment horizontal="center" vertical="center" wrapText="1"/>
    </xf>
    <xf numFmtId="0" fontId="5" fillId="5" borderId="41"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5" borderId="37" xfId="0" applyFont="1" applyFill="1" applyBorder="1" applyAlignment="1">
      <alignment horizontal="justify" vertical="center"/>
    </xf>
    <xf numFmtId="0" fontId="5" fillId="6" borderId="0" xfId="0" applyFont="1" applyFill="1" applyAlignment="1">
      <alignment horizontal="center" vertical="center" wrapText="1"/>
    </xf>
    <xf numFmtId="0" fontId="11" fillId="5" borderId="37" xfId="0" applyFont="1" applyFill="1" applyBorder="1" applyAlignment="1">
      <alignment vertical="center" wrapText="1"/>
    </xf>
    <xf numFmtId="4" fontId="11" fillId="5" borderId="37" xfId="0" applyNumberFormat="1" applyFont="1" applyFill="1" applyBorder="1" applyAlignment="1">
      <alignment horizontal="center" vertical="center" wrapText="1"/>
    </xf>
    <xf numFmtId="4" fontId="11" fillId="5" borderId="40" xfId="0" applyNumberFormat="1" applyFont="1" applyFill="1" applyBorder="1" applyAlignment="1">
      <alignment horizontal="center" vertical="center" wrapText="1"/>
    </xf>
    <xf numFmtId="0" fontId="11" fillId="5" borderId="42" xfId="0" applyFont="1" applyFill="1" applyBorder="1" applyAlignment="1">
      <alignment horizontal="center" vertical="center" wrapText="1"/>
    </xf>
    <xf numFmtId="4" fontId="11" fillId="5" borderId="42" xfId="0" applyNumberFormat="1" applyFont="1" applyFill="1" applyBorder="1" applyAlignment="1">
      <alignment horizontal="center" vertical="center" wrapText="1"/>
    </xf>
    <xf numFmtId="0" fontId="11" fillId="5" borderId="41" xfId="0" applyFont="1" applyFill="1" applyBorder="1" applyAlignment="1">
      <alignment horizontal="center" vertical="center" wrapText="1"/>
    </xf>
    <xf numFmtId="0" fontId="11" fillId="6" borderId="41" xfId="0" applyFont="1" applyFill="1" applyBorder="1" applyAlignment="1">
      <alignment horizontal="center" vertical="center" wrapText="1"/>
    </xf>
    <xf numFmtId="4" fontId="4" fillId="5" borderId="48" xfId="0" applyNumberFormat="1" applyFont="1" applyFill="1" applyBorder="1" applyAlignment="1">
      <alignment horizontal="center" vertical="center" wrapText="1"/>
    </xf>
    <xf numFmtId="4" fontId="4" fillId="5" borderId="48" xfId="0" applyNumberFormat="1" applyFont="1" applyFill="1" applyBorder="1" applyAlignment="1">
      <alignment vertical="center" wrapText="1"/>
    </xf>
    <xf numFmtId="4" fontId="4" fillId="5" borderId="1" xfId="0" applyNumberFormat="1" applyFont="1" applyFill="1" applyBorder="1" applyAlignment="1">
      <alignment horizontal="center" vertical="center" wrapText="1"/>
    </xf>
    <xf numFmtId="4" fontId="4" fillId="8" borderId="37" xfId="0" applyNumberFormat="1" applyFont="1" applyFill="1" applyBorder="1" applyAlignment="1">
      <alignment vertical="center" wrapText="1"/>
    </xf>
    <xf numFmtId="4" fontId="4" fillId="8" borderId="49" xfId="0" applyNumberFormat="1" applyFont="1" applyFill="1" applyBorder="1" applyAlignment="1">
      <alignment horizontal="center" vertical="center" wrapText="1"/>
    </xf>
    <xf numFmtId="4" fontId="4" fillId="8" borderId="37" xfId="0" applyNumberFormat="1" applyFont="1" applyFill="1" applyBorder="1" applyAlignment="1">
      <alignment horizontal="center" vertical="center" wrapText="1"/>
    </xf>
    <xf numFmtId="0" fontId="4" fillId="8" borderId="43" xfId="0" applyFont="1" applyFill="1" applyBorder="1" applyAlignment="1">
      <alignment horizontal="center" vertical="center" wrapText="1"/>
    </xf>
    <xf numFmtId="4" fontId="4" fillId="8" borderId="55" xfId="0" applyNumberFormat="1" applyFont="1" applyFill="1" applyBorder="1" applyAlignment="1">
      <alignment horizontal="center" vertical="center" wrapText="1"/>
    </xf>
    <xf numFmtId="4" fontId="4" fillId="8" borderId="54" xfId="0" applyNumberFormat="1" applyFont="1" applyFill="1" applyBorder="1" applyAlignment="1">
      <alignment horizontal="center" vertical="center" wrapText="1"/>
    </xf>
    <xf numFmtId="0" fontId="4" fillId="8" borderId="1" xfId="0" applyFont="1" applyFill="1" applyBorder="1" applyAlignment="1">
      <alignment vertical="center" wrapText="1"/>
    </xf>
    <xf numFmtId="4" fontId="4" fillId="8" borderId="6" xfId="0" applyNumberFormat="1"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3" xfId="0" applyFont="1" applyFill="1" applyBorder="1" applyAlignment="1">
      <alignment horizontal="center" vertical="center" wrapText="1"/>
    </xf>
    <xf numFmtId="2" fontId="3" fillId="8" borderId="3" xfId="0" applyNumberFormat="1"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22"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11" fillId="5" borderId="6" xfId="0" applyFont="1" applyFill="1" applyBorder="1" applyAlignment="1">
      <alignment vertical="center" wrapText="1"/>
    </xf>
    <xf numFmtId="4" fontId="11" fillId="5" borderId="6" xfId="0" applyNumberFormat="1"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6" xfId="0" applyFont="1" applyFill="1" applyBorder="1" applyAlignment="1">
      <alignment horizontal="left" vertical="center" wrapText="1"/>
    </xf>
    <xf numFmtId="0" fontId="11" fillId="5" borderId="23" xfId="0" applyFont="1" applyFill="1" applyBorder="1" applyAlignment="1">
      <alignment horizontal="center" vertical="center" wrapText="1"/>
    </xf>
    <xf numFmtId="0" fontId="5" fillId="5" borderId="3" xfId="0" applyFont="1" applyFill="1" applyBorder="1" applyAlignment="1">
      <alignment vertical="center" wrapText="1"/>
    </xf>
    <xf numFmtId="0" fontId="5" fillId="5" borderId="3" xfId="0" applyFont="1" applyFill="1" applyBorder="1" applyAlignment="1">
      <alignment horizontal="center" vertical="center" wrapText="1"/>
    </xf>
    <xf numFmtId="0" fontId="4" fillId="5" borderId="0" xfId="0" applyFont="1" applyFill="1" applyAlignment="1">
      <alignment vertical="center" wrapText="1"/>
    </xf>
    <xf numFmtId="0" fontId="9" fillId="6" borderId="5" xfId="0" applyFont="1" applyFill="1" applyBorder="1" applyAlignment="1">
      <alignment vertical="center" wrapText="1"/>
    </xf>
    <xf numFmtId="4" fontId="11" fillId="6" borderId="6" xfId="0" applyNumberFormat="1" applyFont="1" applyFill="1" applyBorder="1" applyAlignment="1">
      <alignment vertical="center" wrapText="1"/>
    </xf>
    <xf numFmtId="4" fontId="11" fillId="6" borderId="6" xfId="0" applyNumberFormat="1" applyFont="1" applyFill="1" applyBorder="1" applyAlignment="1">
      <alignment horizontal="center" vertical="center" wrapText="1"/>
    </xf>
    <xf numFmtId="0" fontId="11" fillId="6" borderId="6" xfId="0" applyFont="1" applyFill="1" applyBorder="1" applyAlignment="1">
      <alignment horizontal="center" vertical="center" wrapText="1"/>
    </xf>
    <xf numFmtId="4" fontId="11" fillId="5" borderId="41" xfId="0" applyNumberFormat="1"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5" borderId="42" xfId="0" applyFont="1" applyFill="1" applyBorder="1" applyAlignment="1">
      <alignment horizontal="justify" vertical="center"/>
    </xf>
    <xf numFmtId="4" fontId="11" fillId="5" borderId="44" xfId="0" applyNumberFormat="1" applyFont="1" applyFill="1" applyBorder="1" applyAlignment="1">
      <alignment horizontal="center" vertical="center" wrapText="1"/>
    </xf>
    <xf numFmtId="4" fontId="11" fillId="5" borderId="45" xfId="0" applyNumberFormat="1" applyFont="1" applyFill="1" applyBorder="1" applyAlignment="1">
      <alignment horizontal="center" vertical="center" wrapText="1"/>
    </xf>
    <xf numFmtId="4" fontId="11" fillId="5" borderId="39" xfId="0" applyNumberFormat="1" applyFont="1" applyFill="1" applyBorder="1" applyAlignment="1">
      <alignment horizontal="center" vertical="center" wrapText="1"/>
    </xf>
    <xf numFmtId="4" fontId="11" fillId="5" borderId="0" xfId="0" applyNumberFormat="1" applyFont="1" applyFill="1" applyAlignment="1">
      <alignment horizontal="center" vertical="center" wrapText="1"/>
    </xf>
    <xf numFmtId="0" fontId="11" fillId="6" borderId="0" xfId="0" applyFont="1" applyFill="1" applyAlignment="1">
      <alignment horizontal="center" vertical="center" wrapText="1"/>
    </xf>
    <xf numFmtId="0" fontId="13" fillId="0" borderId="0" xfId="0" applyFont="1" applyAlignment="1">
      <alignment wrapText="1"/>
    </xf>
    <xf numFmtId="0" fontId="11" fillId="5" borderId="3" xfId="0" applyFont="1" applyFill="1" applyBorder="1" applyAlignment="1">
      <alignment horizontal="center" vertical="center" wrapText="1"/>
    </xf>
    <xf numFmtId="0" fontId="11" fillId="6" borderId="6" xfId="0" applyFont="1" applyFill="1" applyBorder="1" applyAlignment="1">
      <alignment vertical="center" wrapText="1"/>
    </xf>
    <xf numFmtId="0" fontId="11" fillId="6" borderId="23" xfId="0" applyFont="1" applyFill="1" applyBorder="1" applyAlignment="1">
      <alignment horizontal="center" vertical="center" wrapText="1"/>
    </xf>
    <xf numFmtId="0" fontId="11" fillId="6" borderId="6" xfId="0" applyFont="1" applyFill="1" applyBorder="1" applyAlignment="1">
      <alignment horizontal="left" vertical="center" wrapText="1"/>
    </xf>
    <xf numFmtId="4" fontId="11" fillId="6" borderId="3" xfId="0" applyNumberFormat="1"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7" xfId="0" applyFont="1" applyFill="1" applyBorder="1" applyAlignment="1">
      <alignment horizontal="center" vertical="center" wrapText="1"/>
    </xf>
    <xf numFmtId="2" fontId="11" fillId="5" borderId="3" xfId="0" applyNumberFormat="1" applyFont="1" applyFill="1" applyBorder="1" applyAlignment="1">
      <alignment vertical="center" wrapText="1"/>
    </xf>
    <xf numFmtId="2" fontId="11" fillId="5" borderId="3" xfId="0" applyNumberFormat="1"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5" borderId="36" xfId="0" applyFont="1" applyFill="1" applyBorder="1" applyAlignment="1">
      <alignment vertical="center" wrapText="1"/>
    </xf>
    <xf numFmtId="4" fontId="11" fillId="5" borderId="3" xfId="0" applyNumberFormat="1" applyFont="1" applyFill="1" applyBorder="1" applyAlignment="1">
      <alignment horizontal="center" vertical="center" wrapText="1"/>
    </xf>
    <xf numFmtId="4" fontId="4" fillId="6" borderId="42" xfId="0" applyNumberFormat="1" applyFont="1" applyFill="1" applyBorder="1" applyAlignment="1">
      <alignment vertical="center" wrapText="1"/>
    </xf>
    <xf numFmtId="0" fontId="0" fillId="6" borderId="37" xfId="0" applyFill="1" applyBorder="1" applyAlignment="1">
      <alignment horizontal="center" vertical="center"/>
    </xf>
    <xf numFmtId="0" fontId="0" fillId="6" borderId="39" xfId="0" applyFill="1" applyBorder="1" applyAlignment="1">
      <alignment horizontal="center" vertical="center"/>
    </xf>
    <xf numFmtId="0" fontId="0" fillId="6" borderId="37" xfId="0" applyFill="1" applyBorder="1" applyAlignment="1">
      <alignment horizontal="center" vertical="center" wrapText="1"/>
    </xf>
    <xf numFmtId="0" fontId="4" fillId="6" borderId="37"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14" fillId="6" borderId="37" xfId="0" applyFont="1" applyFill="1" applyBorder="1" applyAlignment="1">
      <alignment horizontal="center" vertical="center"/>
    </xf>
    <xf numFmtId="4" fontId="5" fillId="8" borderId="37" xfId="0" applyNumberFormat="1" applyFont="1" applyFill="1" applyBorder="1" applyAlignment="1">
      <alignment vertical="center" wrapText="1"/>
    </xf>
    <xf numFmtId="4" fontId="5" fillId="8" borderId="45" xfId="0" applyNumberFormat="1" applyFont="1" applyFill="1" applyBorder="1" applyAlignment="1">
      <alignment horizontal="center" vertical="center" wrapText="1"/>
    </xf>
    <xf numFmtId="4" fontId="5" fillId="8" borderId="56" xfId="0" applyNumberFormat="1" applyFont="1" applyFill="1" applyBorder="1" applyAlignment="1">
      <alignment horizontal="center" vertical="center" wrapText="1"/>
    </xf>
    <xf numFmtId="4" fontId="5" fillId="8" borderId="40" xfId="0" applyNumberFormat="1" applyFont="1" applyFill="1" applyBorder="1" applyAlignment="1">
      <alignment horizontal="center" vertical="center" wrapText="1"/>
    </xf>
    <xf numFmtId="0" fontId="5" fillId="8" borderId="37" xfId="0" applyFont="1" applyFill="1" applyBorder="1" applyAlignment="1">
      <alignment horizontal="center" vertical="center" wrapText="1"/>
    </xf>
    <xf numFmtId="4" fontId="5" fillId="8" borderId="49" xfId="0" applyNumberFormat="1" applyFont="1" applyFill="1" applyBorder="1" applyAlignment="1">
      <alignment horizontal="center" vertical="center" wrapText="1"/>
    </xf>
    <xf numFmtId="4" fontId="5" fillId="8" borderId="37" xfId="0" applyNumberFormat="1" applyFont="1" applyFill="1" applyBorder="1" applyAlignment="1">
      <alignment horizontal="center" vertical="center" wrapText="1"/>
    </xf>
    <xf numFmtId="4" fontId="9" fillId="6" borderId="6" xfId="0" applyNumberFormat="1" applyFont="1" applyFill="1" applyBorder="1" applyAlignment="1">
      <alignment vertical="center" wrapText="1"/>
    </xf>
    <xf numFmtId="0" fontId="12" fillId="6" borderId="6" xfId="0" applyFont="1" applyFill="1" applyBorder="1" applyAlignment="1">
      <alignment horizontal="center" vertical="center" wrapText="1"/>
    </xf>
    <xf numFmtId="0" fontId="11" fillId="5" borderId="5" xfId="0" applyFont="1" applyFill="1" applyBorder="1" applyAlignment="1">
      <alignment vertical="center" wrapText="1"/>
    </xf>
    <xf numFmtId="0" fontId="11" fillId="6" borderId="5" xfId="0" applyFont="1" applyFill="1" applyBorder="1" applyAlignment="1">
      <alignment vertical="center" wrapText="1"/>
    </xf>
    <xf numFmtId="0" fontId="15" fillId="6" borderId="3"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9" fillId="5" borderId="40" xfId="0" applyFont="1" applyFill="1" applyBorder="1" applyAlignment="1">
      <alignment vertical="center" wrapText="1"/>
    </xf>
    <xf numFmtId="4" fontId="9" fillId="5" borderId="37" xfId="0" applyNumberFormat="1" applyFont="1" applyFill="1" applyBorder="1" applyAlignment="1">
      <alignment horizontal="center" vertical="center" wrapText="1"/>
    </xf>
    <xf numFmtId="4" fontId="9" fillId="5" borderId="40" xfId="0" applyNumberFormat="1" applyFont="1" applyFill="1" applyBorder="1" applyAlignment="1">
      <alignment horizontal="center" vertical="center" wrapText="1"/>
    </xf>
    <xf numFmtId="0" fontId="9" fillId="5" borderId="40" xfId="0" applyFont="1" applyFill="1" applyBorder="1" applyAlignment="1">
      <alignment horizontal="center" vertical="center" wrapText="1"/>
    </xf>
    <xf numFmtId="0" fontId="9" fillId="5" borderId="37" xfId="0" applyFont="1" applyFill="1" applyBorder="1" applyAlignment="1">
      <alignment horizontal="center" vertical="center" wrapText="1"/>
    </xf>
    <xf numFmtId="4" fontId="9" fillId="5" borderId="0" xfId="0" applyNumberFormat="1" applyFont="1" applyFill="1" applyAlignment="1">
      <alignment horizontal="center" vertical="center" wrapText="1"/>
    </xf>
    <xf numFmtId="0" fontId="9" fillId="6" borderId="5" xfId="0" applyFont="1" applyFill="1" applyBorder="1" applyAlignment="1">
      <alignment horizontal="center" vertical="center" wrapText="1"/>
    </xf>
    <xf numFmtId="0" fontId="9" fillId="5" borderId="0" xfId="0" applyFont="1" applyFill="1" applyAlignment="1">
      <alignment horizontal="center" vertical="center" wrapText="1"/>
    </xf>
    <xf numFmtId="0" fontId="1" fillId="4" borderId="28"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5"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3" fillId="5" borderId="6" xfId="0" applyFont="1" applyFill="1" applyBorder="1" applyAlignment="1">
      <alignment horizontal="center" vertical="center" wrapText="1"/>
    </xf>
    <xf numFmtId="3" fontId="3" fillId="5" borderId="6" xfId="0" applyNumberFormat="1" applyFont="1" applyFill="1" applyBorder="1" applyAlignment="1">
      <alignment horizontal="center" vertical="center" wrapText="1"/>
    </xf>
    <xf numFmtId="0" fontId="4" fillId="5" borderId="22" xfId="0" applyFont="1" applyFill="1" applyBorder="1" applyAlignment="1">
      <alignment horizontal="left" vertical="center" wrapText="1"/>
    </xf>
  </cellXfs>
  <cellStyles count="1">
    <cellStyle name="Parasts" xfId="0" builtinId="0"/>
  </cellStyles>
  <dxfs count="0"/>
  <tableStyles count="0" defaultTableStyle="TableStyleMedium2" defaultPivotStyle="PivotStyleLight16"/>
  <colors>
    <mruColors>
      <color rgb="FFD9E8F0"/>
      <color rgb="FFECF3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47625</xdr:colOff>
      <xdr:row>0</xdr:row>
      <xdr:rowOff>59532</xdr:rowOff>
    </xdr:from>
    <xdr:to>
      <xdr:col>16</xdr:col>
      <xdr:colOff>352425</xdr:colOff>
      <xdr:row>1</xdr:row>
      <xdr:rowOff>381000</xdr:rowOff>
    </xdr:to>
    <xdr:sp macro="" textlink="">
      <xdr:nvSpPr>
        <xdr:cNvPr id="2" name="Tekstlodziņš 2">
          <a:extLst>
            <a:ext uri="{FF2B5EF4-FFF2-40B4-BE49-F238E27FC236}">
              <a16:creationId xmlns:a16="http://schemas.microsoft.com/office/drawing/2014/main" id="{1960CD8C-8EEC-5908-BAC1-D3D8CD3677EC}"/>
            </a:ext>
          </a:extLst>
        </xdr:cNvPr>
        <xdr:cNvSpPr txBox="1">
          <a:spLocks noChangeArrowheads="1"/>
        </xdr:cNvSpPr>
      </xdr:nvSpPr>
      <xdr:spPr bwMode="auto">
        <a:xfrm>
          <a:off x="14535150" y="59532"/>
          <a:ext cx="2743200" cy="105489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lv-LV" sz="1100">
              <a:effectLst/>
              <a:latin typeface="Tahoma" panose="020B0604030504040204" pitchFamily="34" charset="0"/>
              <a:ea typeface="Tahoma" panose="020B0604030504040204" pitchFamily="34" charset="0"/>
            </a:rPr>
            <a:t>Pielikums Nr. 1</a:t>
          </a:r>
        </a:p>
        <a:p>
          <a:r>
            <a:rPr lang="lv-LV" sz="1100">
              <a:effectLst/>
              <a:latin typeface="Tahoma" panose="020B0604030504040204" pitchFamily="34" charset="0"/>
              <a:ea typeface="Tahoma" panose="020B0604030504040204" pitchFamily="34" charset="0"/>
            </a:rPr>
            <a:t>Madonas novada pašvaldības domes 2024. gada  .</a:t>
          </a:r>
        </a:p>
        <a:p>
          <a:r>
            <a:rPr lang="lv-LV" sz="1100">
              <a:effectLst/>
              <a:latin typeface="Tahoma" panose="020B0604030504040204" pitchFamily="34" charset="0"/>
              <a:ea typeface="Tahoma" panose="020B0604030504040204" pitchFamily="34" charset="0"/>
            </a:rPr>
            <a:t>lēmumam Nr.</a:t>
          </a:r>
          <a:r>
            <a:rPr lang="lv-LV" sz="1100" baseline="0">
              <a:effectLst/>
              <a:latin typeface="Tahoma" panose="020B0604030504040204" pitchFamily="34" charset="0"/>
              <a:ea typeface="Tahoma" panose="020B0604030504040204" pitchFamily="34" charset="0"/>
            </a:rPr>
            <a:t> </a:t>
          </a:r>
        </a:p>
        <a:p>
          <a:r>
            <a:rPr lang="lv-LV" sz="1100" baseline="0">
              <a:effectLst/>
              <a:latin typeface="Tahoma" panose="020B0604030504040204" pitchFamily="34" charset="0"/>
              <a:ea typeface="Tahoma" panose="020B0604030504040204" pitchFamily="34" charset="0"/>
            </a:rPr>
            <a:t>protokols Nr.</a:t>
          </a:r>
          <a:endParaRPr lang="lv-LV" sz="1100">
            <a:effectLst/>
            <a:latin typeface="Tahoma" panose="020B0604030504040204" pitchFamily="34" charset="0"/>
            <a:ea typeface="Tahoma" panose="020B0604030504040204" pitchFamily="34" charset="0"/>
          </a:endParaRPr>
        </a:p>
      </xdr:txBody>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26"/>
  <sheetViews>
    <sheetView tabSelected="1" zoomScaleNormal="100" workbookViewId="0">
      <pane ySplit="2" topLeftCell="A122" activePane="bottomLeft" state="frozen"/>
      <selection pane="bottomLeft" activeCell="N121" sqref="N121"/>
    </sheetView>
  </sheetViews>
  <sheetFormatPr defaultRowHeight="15" x14ac:dyDescent="0.25"/>
  <cols>
    <col min="1" max="1" width="9.85546875" style="8" customWidth="1"/>
    <col min="2" max="2" width="34.42578125" customWidth="1"/>
    <col min="3" max="3" width="18.85546875" style="8" customWidth="1"/>
    <col min="4" max="4" width="12.42578125" style="8" customWidth="1"/>
    <col min="5" max="5" width="16.28515625" style="8" customWidth="1"/>
    <col min="6" max="6" width="14.7109375" style="8" customWidth="1"/>
    <col min="7" max="7" width="13.7109375" style="8" customWidth="1"/>
    <col min="8" max="8" width="13.5703125" style="8" customWidth="1"/>
    <col min="9" max="9" width="9.5703125" style="8" customWidth="1"/>
    <col min="10" max="10" width="46.28515625" style="8" customWidth="1"/>
    <col min="11" max="11" width="16.140625" style="8" customWidth="1"/>
    <col min="12" max="12" width="11.42578125" style="8" customWidth="1"/>
  </cols>
  <sheetData>
    <row r="1" spans="1:12" ht="57.75" customHeight="1" x14ac:dyDescent="0.25">
      <c r="A1" s="1" t="s">
        <v>17</v>
      </c>
      <c r="B1" s="1" t="s">
        <v>0</v>
      </c>
      <c r="C1" s="1" t="s">
        <v>1</v>
      </c>
      <c r="D1" s="1"/>
      <c r="E1" s="1"/>
      <c r="F1" s="1"/>
      <c r="G1" s="1" t="s">
        <v>2</v>
      </c>
      <c r="H1" s="1" t="s">
        <v>174</v>
      </c>
      <c r="I1" s="1" t="s">
        <v>3</v>
      </c>
      <c r="J1" s="1" t="s">
        <v>4</v>
      </c>
      <c r="K1" s="1" t="s">
        <v>5</v>
      </c>
      <c r="L1" s="1" t="s">
        <v>6</v>
      </c>
    </row>
    <row r="2" spans="1:12" ht="57.75" customHeight="1" x14ac:dyDescent="0.25">
      <c r="A2" s="1"/>
      <c r="B2" s="101"/>
      <c r="C2" s="1"/>
      <c r="D2" s="1" t="s">
        <v>7</v>
      </c>
      <c r="E2" s="1" t="s">
        <v>8</v>
      </c>
      <c r="F2" s="1" t="s">
        <v>9</v>
      </c>
      <c r="G2" s="1"/>
      <c r="H2" s="1"/>
      <c r="I2" s="1"/>
      <c r="J2" s="1"/>
      <c r="K2" s="1"/>
      <c r="L2" s="1"/>
    </row>
    <row r="3" spans="1:12" ht="44.25" customHeight="1" thickBot="1" x14ac:dyDescent="0.3">
      <c r="A3" s="234" t="s">
        <v>10</v>
      </c>
      <c r="B3" s="235"/>
      <c r="C3" s="40">
        <f t="shared" ref="C3:H3" si="0">C4+C21+C37</f>
        <v>42439872.159999996</v>
      </c>
      <c r="D3" s="40">
        <f t="shared" si="0"/>
        <v>4698489.2200000007</v>
      </c>
      <c r="E3" s="40">
        <f t="shared" si="0"/>
        <v>14173381.040000001</v>
      </c>
      <c r="F3" s="40">
        <f t="shared" si="0"/>
        <v>20661953.489999998</v>
      </c>
      <c r="G3" s="40">
        <f t="shared" si="0"/>
        <v>1642095.9700000002</v>
      </c>
      <c r="H3" s="40">
        <f t="shared" si="0"/>
        <v>7772217.4199999999</v>
      </c>
      <c r="I3" s="11"/>
      <c r="J3" s="11"/>
      <c r="K3" s="11"/>
      <c r="L3" s="11"/>
    </row>
    <row r="4" spans="1:12" ht="39.75" customHeight="1" thickBot="1" x14ac:dyDescent="0.3">
      <c r="A4" s="236" t="s">
        <v>11</v>
      </c>
      <c r="B4" s="237"/>
      <c r="C4" s="41">
        <f>SUM(C5:C20)</f>
        <v>19717444.939999998</v>
      </c>
      <c r="D4" s="41">
        <f t="shared" ref="D4:H4" si="1">SUM(D5:D20)</f>
        <v>1924292.4400000002</v>
      </c>
      <c r="E4" s="41">
        <f t="shared" si="1"/>
        <v>7241830.5600000005</v>
      </c>
      <c r="F4" s="41">
        <f t="shared" si="1"/>
        <v>10651588.389999999</v>
      </c>
      <c r="G4" s="41">
        <f t="shared" si="1"/>
        <v>678232.93</v>
      </c>
      <c r="H4" s="41">
        <f t="shared" si="1"/>
        <v>3241573.55</v>
      </c>
      <c r="I4" s="33"/>
      <c r="J4" s="33"/>
      <c r="K4" s="33"/>
      <c r="L4" s="33"/>
    </row>
    <row r="5" spans="1:12" ht="46.5" thickTop="1" thickBot="1" x14ac:dyDescent="0.3">
      <c r="A5" s="190" t="s">
        <v>413</v>
      </c>
      <c r="B5" s="191" t="s">
        <v>271</v>
      </c>
      <c r="C5" s="192">
        <f>SUM(D5:F5)</f>
        <v>1176522.44</v>
      </c>
      <c r="D5" s="192">
        <v>654463.62</v>
      </c>
      <c r="E5" s="192">
        <v>522058.82</v>
      </c>
      <c r="F5" s="181"/>
      <c r="G5" s="192">
        <v>541422.93000000005</v>
      </c>
      <c r="H5" s="192">
        <v>581740</v>
      </c>
      <c r="I5" s="181">
        <v>2022</v>
      </c>
      <c r="J5" s="181" t="s">
        <v>14</v>
      </c>
      <c r="K5" s="181" t="s">
        <v>12</v>
      </c>
      <c r="L5" s="181" t="s">
        <v>13</v>
      </c>
    </row>
    <row r="6" spans="1:12" ht="78" customHeight="1" thickTop="1" thickBot="1" x14ac:dyDescent="0.3">
      <c r="A6" s="190" t="s">
        <v>414</v>
      </c>
      <c r="B6" s="102" t="s">
        <v>181</v>
      </c>
      <c r="C6" s="34">
        <v>140000</v>
      </c>
      <c r="D6" s="34">
        <v>100000</v>
      </c>
      <c r="E6" s="34"/>
      <c r="F6" s="34">
        <v>140266.45000000001</v>
      </c>
      <c r="G6" s="34"/>
      <c r="H6" s="34">
        <v>240266.45</v>
      </c>
      <c r="I6" s="34">
        <v>2022</v>
      </c>
      <c r="J6" s="34" t="s">
        <v>16</v>
      </c>
      <c r="K6" s="34" t="s">
        <v>12</v>
      </c>
      <c r="L6" s="34" t="s">
        <v>13</v>
      </c>
    </row>
    <row r="7" spans="1:12" ht="24" thickTop="1" thickBot="1" x14ac:dyDescent="0.3">
      <c r="A7" s="190" t="s">
        <v>415</v>
      </c>
      <c r="B7" s="103" t="s">
        <v>18</v>
      </c>
      <c r="C7" s="48">
        <v>100000</v>
      </c>
      <c r="D7" s="48">
        <v>100000</v>
      </c>
      <c r="E7" s="48"/>
      <c r="F7" s="48"/>
      <c r="G7" s="48"/>
      <c r="H7" s="48">
        <v>100000</v>
      </c>
      <c r="I7" s="2">
        <v>2022</v>
      </c>
      <c r="J7" s="46" t="s">
        <v>19</v>
      </c>
      <c r="K7" s="46" t="s">
        <v>12</v>
      </c>
      <c r="L7" s="46" t="s">
        <v>13</v>
      </c>
    </row>
    <row r="8" spans="1:12" ht="35.25" customHeight="1" thickTop="1" thickBot="1" x14ac:dyDescent="0.3">
      <c r="A8" s="190" t="s">
        <v>416</v>
      </c>
      <c r="B8" s="102" t="s">
        <v>20</v>
      </c>
      <c r="C8" s="34">
        <v>68000</v>
      </c>
      <c r="D8" s="34">
        <v>68000</v>
      </c>
      <c r="E8" s="34"/>
      <c r="F8" s="34"/>
      <c r="G8" s="34">
        <v>30000</v>
      </c>
      <c r="H8" s="34">
        <v>38000</v>
      </c>
      <c r="I8" s="47">
        <v>2022</v>
      </c>
      <c r="J8" s="34" t="s">
        <v>21</v>
      </c>
      <c r="K8" s="34" t="s">
        <v>12</v>
      </c>
      <c r="L8" s="34" t="s">
        <v>13</v>
      </c>
    </row>
    <row r="9" spans="1:12" ht="55.5" customHeight="1" thickTop="1" thickBot="1" x14ac:dyDescent="0.3">
      <c r="A9" s="190" t="s">
        <v>417</v>
      </c>
      <c r="B9" s="78" t="s">
        <v>182</v>
      </c>
      <c r="C9" s="35">
        <v>100000</v>
      </c>
      <c r="D9" s="35">
        <v>100000</v>
      </c>
      <c r="E9" s="37"/>
      <c r="F9" s="37"/>
      <c r="G9" s="37"/>
      <c r="H9" s="35">
        <v>50000</v>
      </c>
      <c r="I9" s="3">
        <v>2022</v>
      </c>
      <c r="J9" s="46" t="s">
        <v>206</v>
      </c>
      <c r="K9" s="3" t="s">
        <v>12</v>
      </c>
      <c r="L9" s="3" t="s">
        <v>13</v>
      </c>
    </row>
    <row r="10" spans="1:12" ht="40.5" customHeight="1" thickTop="1" thickBot="1" x14ac:dyDescent="0.3">
      <c r="A10" s="190" t="s">
        <v>418</v>
      </c>
      <c r="B10" s="102" t="s">
        <v>194</v>
      </c>
      <c r="C10" s="34">
        <v>70000</v>
      </c>
      <c r="D10" s="34">
        <v>70000</v>
      </c>
      <c r="E10" s="34"/>
      <c r="F10" s="34"/>
      <c r="G10" s="34"/>
      <c r="H10" s="34">
        <v>70000</v>
      </c>
      <c r="I10" s="34">
        <v>2022</v>
      </c>
      <c r="J10" s="34" t="s">
        <v>193</v>
      </c>
      <c r="K10" s="34" t="s">
        <v>23</v>
      </c>
      <c r="L10" s="34" t="s">
        <v>13</v>
      </c>
    </row>
    <row r="11" spans="1:12" ht="24" thickTop="1" thickBot="1" x14ac:dyDescent="0.3">
      <c r="A11" s="190" t="s">
        <v>419</v>
      </c>
      <c r="B11" s="103" t="s">
        <v>24</v>
      </c>
      <c r="C11" s="35">
        <v>30000</v>
      </c>
      <c r="D11" s="35">
        <v>30000</v>
      </c>
      <c r="E11" s="46"/>
      <c r="F11" s="46"/>
      <c r="G11" s="46"/>
      <c r="H11" s="35">
        <v>30000</v>
      </c>
      <c r="I11" s="3">
        <v>2022</v>
      </c>
      <c r="J11" s="46" t="s">
        <v>25</v>
      </c>
      <c r="K11" s="46" t="s">
        <v>26</v>
      </c>
      <c r="L11" s="46" t="s">
        <v>13</v>
      </c>
    </row>
    <row r="12" spans="1:12" ht="24" thickTop="1" thickBot="1" x14ac:dyDescent="0.3">
      <c r="A12" s="190" t="s">
        <v>420</v>
      </c>
      <c r="B12" s="9" t="s">
        <v>27</v>
      </c>
      <c r="C12" s="34">
        <v>106810</v>
      </c>
      <c r="D12" s="34">
        <v>48666</v>
      </c>
      <c r="E12" s="34"/>
      <c r="F12" s="34">
        <v>58144</v>
      </c>
      <c r="G12" s="34">
        <v>106810</v>
      </c>
      <c r="H12" s="34"/>
      <c r="I12" s="4">
        <v>2021</v>
      </c>
      <c r="J12" s="4" t="s">
        <v>28</v>
      </c>
      <c r="K12" s="4" t="s">
        <v>23</v>
      </c>
      <c r="L12" s="4" t="s">
        <v>13</v>
      </c>
    </row>
    <row r="13" spans="1:12" ht="46.5" thickTop="1" thickBot="1" x14ac:dyDescent="0.3">
      <c r="A13" s="190" t="s">
        <v>421</v>
      </c>
      <c r="B13" s="103" t="s">
        <v>29</v>
      </c>
      <c r="C13" s="35">
        <v>82000</v>
      </c>
      <c r="D13" s="35">
        <v>82000</v>
      </c>
      <c r="E13" s="46"/>
      <c r="F13" s="46"/>
      <c r="G13" s="46"/>
      <c r="H13" s="35">
        <v>40000</v>
      </c>
      <c r="I13" s="3">
        <v>2023</v>
      </c>
      <c r="J13" s="46" t="s">
        <v>30</v>
      </c>
      <c r="K13" s="46" t="s">
        <v>23</v>
      </c>
      <c r="L13" s="46" t="s">
        <v>13</v>
      </c>
    </row>
    <row r="14" spans="1:12" ht="46.5" thickTop="1" thickBot="1" x14ac:dyDescent="0.3">
      <c r="A14" s="190" t="s">
        <v>422</v>
      </c>
      <c r="B14" s="9" t="s">
        <v>31</v>
      </c>
      <c r="C14" s="34">
        <v>21419.74</v>
      </c>
      <c r="D14" s="34"/>
      <c r="E14" s="34">
        <v>21419.74</v>
      </c>
      <c r="F14" s="34"/>
      <c r="G14" s="34"/>
      <c r="H14" s="34">
        <v>21419.74</v>
      </c>
      <c r="I14" s="4">
        <v>2022</v>
      </c>
      <c r="J14" s="4" t="s">
        <v>32</v>
      </c>
      <c r="K14" s="4" t="s">
        <v>189</v>
      </c>
      <c r="L14" s="4" t="s">
        <v>33</v>
      </c>
    </row>
    <row r="15" spans="1:12" ht="63" customHeight="1" thickTop="1" thickBot="1" x14ac:dyDescent="0.3">
      <c r="A15" s="190" t="s">
        <v>423</v>
      </c>
      <c r="B15" s="188" t="s">
        <v>254</v>
      </c>
      <c r="C15" s="161">
        <v>869615.58</v>
      </c>
      <c r="D15" s="161"/>
      <c r="E15" s="161">
        <v>300000</v>
      </c>
      <c r="F15" s="161">
        <f>C15-E15</f>
        <v>569615.57999999996</v>
      </c>
      <c r="G15" s="189"/>
      <c r="H15" s="161">
        <v>869615.58</v>
      </c>
      <c r="I15" s="162">
        <v>2023</v>
      </c>
      <c r="J15" s="189" t="s">
        <v>265</v>
      </c>
      <c r="K15" s="189" t="s">
        <v>49</v>
      </c>
      <c r="L15" s="189" t="s">
        <v>13</v>
      </c>
    </row>
    <row r="16" spans="1:12" ht="82.5" customHeight="1" thickTop="1" thickBot="1" x14ac:dyDescent="0.3">
      <c r="A16" s="190" t="s">
        <v>424</v>
      </c>
      <c r="B16" s="9" t="s">
        <v>207</v>
      </c>
      <c r="C16" s="34">
        <v>500000</v>
      </c>
      <c r="D16" s="34">
        <v>75000</v>
      </c>
      <c r="E16" s="34"/>
      <c r="F16" s="34">
        <f>C16-D16</f>
        <v>425000</v>
      </c>
      <c r="G16" s="34"/>
      <c r="H16" s="34"/>
      <c r="I16" s="4">
        <v>2024</v>
      </c>
      <c r="J16" s="4" t="s">
        <v>208</v>
      </c>
      <c r="K16" s="4" t="s">
        <v>49</v>
      </c>
      <c r="L16" s="4" t="s">
        <v>13</v>
      </c>
    </row>
    <row r="17" spans="1:23" ht="202.5" customHeight="1" thickTop="1" thickBot="1" x14ac:dyDescent="0.3">
      <c r="A17" s="190" t="s">
        <v>425</v>
      </c>
      <c r="B17" s="50" t="s">
        <v>266</v>
      </c>
      <c r="C17" s="170">
        <v>12960156.359999999</v>
      </c>
      <c r="D17" s="170"/>
      <c r="E17" s="170">
        <v>3629094</v>
      </c>
      <c r="F17" s="170">
        <f>C17-E17</f>
        <v>9331062.3599999994</v>
      </c>
      <c r="G17" s="170"/>
      <c r="H17" s="170">
        <v>1050531.78</v>
      </c>
      <c r="I17" s="171">
        <v>2017</v>
      </c>
      <c r="J17" s="186" t="s">
        <v>258</v>
      </c>
      <c r="K17" s="186" t="s">
        <v>12</v>
      </c>
      <c r="L17" s="186" t="s">
        <v>13</v>
      </c>
    </row>
    <row r="18" spans="1:23" ht="98.25" customHeight="1" thickTop="1" thickBot="1" x14ac:dyDescent="0.3">
      <c r="A18" s="190" t="s">
        <v>426</v>
      </c>
      <c r="B18" s="45" t="s">
        <v>401</v>
      </c>
      <c r="C18" s="44">
        <v>3066382</v>
      </c>
      <c r="D18" s="44">
        <v>532182</v>
      </c>
      <c r="E18" s="44">
        <v>2534200</v>
      </c>
      <c r="F18" s="44"/>
      <c r="G18" s="44"/>
      <c r="H18" s="44"/>
      <c r="I18" s="43">
        <v>2024</v>
      </c>
      <c r="J18" s="110" t="s">
        <v>403</v>
      </c>
      <c r="K18" s="110" t="s">
        <v>12</v>
      </c>
      <c r="L18" s="110" t="s">
        <v>13</v>
      </c>
    </row>
    <row r="19" spans="1:23" ht="69.75" customHeight="1" thickTop="1" thickBot="1" x14ac:dyDescent="0.3">
      <c r="A19" s="190" t="s">
        <v>427</v>
      </c>
      <c r="B19" s="45" t="s">
        <v>407</v>
      </c>
      <c r="C19" s="44">
        <v>276538.82</v>
      </c>
      <c r="D19" s="44">
        <v>41480.82</v>
      </c>
      <c r="E19" s="44">
        <v>235058</v>
      </c>
      <c r="F19" s="44"/>
      <c r="G19" s="44"/>
      <c r="H19" s="44"/>
      <c r="I19" s="43">
        <v>2024</v>
      </c>
      <c r="J19" s="110" t="s">
        <v>408</v>
      </c>
      <c r="K19" s="110" t="s">
        <v>12</v>
      </c>
      <c r="L19" s="110" t="s">
        <v>13</v>
      </c>
    </row>
    <row r="20" spans="1:23" ht="52.5" customHeight="1" thickTop="1" thickBot="1" x14ac:dyDescent="0.3">
      <c r="A20" s="190" t="s">
        <v>412</v>
      </c>
      <c r="B20" s="103" t="s">
        <v>195</v>
      </c>
      <c r="C20" s="35">
        <v>150000</v>
      </c>
      <c r="D20" s="35">
        <v>22500</v>
      </c>
      <c r="E20" s="35"/>
      <c r="F20" s="35">
        <v>127500</v>
      </c>
      <c r="G20" s="35"/>
      <c r="H20" s="35">
        <v>150000</v>
      </c>
      <c r="I20" s="3">
        <v>2022</v>
      </c>
      <c r="J20" s="46" t="s">
        <v>402</v>
      </c>
      <c r="K20" s="46" t="s">
        <v>12</v>
      </c>
      <c r="L20" s="46" t="s">
        <v>13</v>
      </c>
    </row>
    <row r="21" spans="1:23" ht="52.5" customHeight="1" thickBot="1" x14ac:dyDescent="0.3">
      <c r="A21" s="226" t="s">
        <v>35</v>
      </c>
      <c r="B21" s="227"/>
      <c r="C21" s="41">
        <f t="shared" ref="C21:H21" si="2">SUM(C22:C35)</f>
        <v>16527653.26</v>
      </c>
      <c r="D21" s="41">
        <f t="shared" si="2"/>
        <v>1474526.01</v>
      </c>
      <c r="E21" s="41">
        <f t="shared" si="2"/>
        <v>5178239.4000000004</v>
      </c>
      <c r="F21" s="41">
        <f t="shared" si="2"/>
        <v>7328572.9899999993</v>
      </c>
      <c r="G21" s="41">
        <f t="shared" si="2"/>
        <v>182849.26</v>
      </c>
      <c r="H21" s="41">
        <f t="shared" si="2"/>
        <v>3107185.5999999996</v>
      </c>
      <c r="I21" s="21"/>
      <c r="J21" s="21"/>
      <c r="K21" s="21"/>
      <c r="L21" s="21"/>
    </row>
    <row r="22" spans="1:23" ht="52.5" customHeight="1" thickBot="1" x14ac:dyDescent="0.3">
      <c r="A22" s="4" t="s">
        <v>411</v>
      </c>
      <c r="B22" s="7" t="s">
        <v>36</v>
      </c>
      <c r="C22" s="34">
        <v>300445</v>
      </c>
      <c r="D22" s="34">
        <v>30000</v>
      </c>
      <c r="E22" s="34">
        <v>270445</v>
      </c>
      <c r="F22" s="25"/>
      <c r="G22" s="34">
        <v>40000</v>
      </c>
      <c r="H22" s="34">
        <v>73945</v>
      </c>
      <c r="I22" s="5">
        <v>2019</v>
      </c>
      <c r="J22" s="5" t="s">
        <v>37</v>
      </c>
      <c r="K22" s="5" t="s">
        <v>38</v>
      </c>
      <c r="L22" s="5" t="s">
        <v>39</v>
      </c>
    </row>
    <row r="23" spans="1:23" ht="44.25" customHeight="1" thickBot="1" x14ac:dyDescent="0.3">
      <c r="A23" s="4" t="s">
        <v>375</v>
      </c>
      <c r="B23" s="78" t="s">
        <v>40</v>
      </c>
      <c r="C23" s="35">
        <v>31760</v>
      </c>
      <c r="D23" s="3"/>
      <c r="E23" s="35">
        <v>31760</v>
      </c>
      <c r="F23" s="22"/>
      <c r="G23" s="35">
        <v>15880</v>
      </c>
      <c r="H23" s="35">
        <v>15880</v>
      </c>
      <c r="I23" s="3">
        <v>2017</v>
      </c>
      <c r="J23" s="2" t="s">
        <v>41</v>
      </c>
      <c r="K23" s="2" t="s">
        <v>34</v>
      </c>
      <c r="L23" s="3" t="s">
        <v>39</v>
      </c>
    </row>
    <row r="24" spans="1:23" ht="125.25" customHeight="1" thickBot="1" x14ac:dyDescent="0.3">
      <c r="A24" s="4" t="s">
        <v>376</v>
      </c>
      <c r="B24" s="7" t="s">
        <v>43</v>
      </c>
      <c r="C24" s="34">
        <v>1651544.77</v>
      </c>
      <c r="D24" s="34">
        <v>247731.72</v>
      </c>
      <c r="E24" s="25"/>
      <c r="F24" s="34">
        <v>1403813.05</v>
      </c>
      <c r="G24" s="25"/>
      <c r="H24" s="34">
        <v>990926.86</v>
      </c>
      <c r="I24" s="5">
        <v>2022</v>
      </c>
      <c r="J24" s="5" t="s">
        <v>44</v>
      </c>
      <c r="K24" s="5" t="s">
        <v>12</v>
      </c>
      <c r="L24" s="5" t="s">
        <v>42</v>
      </c>
    </row>
    <row r="25" spans="1:23" ht="48.75" customHeight="1" thickBot="1" x14ac:dyDescent="0.3">
      <c r="A25" s="4" t="s">
        <v>377</v>
      </c>
      <c r="B25" s="78" t="s">
        <v>45</v>
      </c>
      <c r="C25" s="35">
        <v>253938.15</v>
      </c>
      <c r="D25" s="35">
        <v>63110</v>
      </c>
      <c r="E25" s="22"/>
      <c r="F25" s="35">
        <v>190828.15</v>
      </c>
      <c r="G25" s="35">
        <v>126969.26</v>
      </c>
      <c r="H25" s="35">
        <v>126969.26</v>
      </c>
      <c r="I25" s="3">
        <v>2021</v>
      </c>
      <c r="J25" s="2" t="s">
        <v>46</v>
      </c>
      <c r="K25" s="3" t="s">
        <v>12</v>
      </c>
      <c r="L25" s="3" t="s">
        <v>42</v>
      </c>
    </row>
    <row r="26" spans="1:23" ht="23.25" thickBot="1" x14ac:dyDescent="0.3">
      <c r="A26" s="4" t="s">
        <v>378</v>
      </c>
      <c r="B26" s="88" t="s">
        <v>190</v>
      </c>
      <c r="C26" s="35">
        <v>45000</v>
      </c>
      <c r="D26" s="35">
        <v>6750</v>
      </c>
      <c r="E26" s="22"/>
      <c r="F26" s="35">
        <v>38250</v>
      </c>
      <c r="G26" s="22"/>
      <c r="H26" s="35">
        <v>45000</v>
      </c>
      <c r="I26" s="3">
        <v>2022</v>
      </c>
      <c r="J26" s="2" t="s">
        <v>47</v>
      </c>
      <c r="K26" s="2" t="s">
        <v>23</v>
      </c>
      <c r="L26" s="79" t="s">
        <v>42</v>
      </c>
    </row>
    <row r="27" spans="1:23" ht="180.75" thickBot="1" x14ac:dyDescent="0.3">
      <c r="A27" s="4" t="s">
        <v>379</v>
      </c>
      <c r="B27" s="182" t="s">
        <v>255</v>
      </c>
      <c r="C27" s="170">
        <v>658944.14</v>
      </c>
      <c r="D27" s="170"/>
      <c r="E27" s="170">
        <v>155000</v>
      </c>
      <c r="F27" s="170">
        <v>503944.14</v>
      </c>
      <c r="G27" s="170"/>
      <c r="H27" s="170">
        <v>310154.46000000002</v>
      </c>
      <c r="I27" s="171">
        <v>2023</v>
      </c>
      <c r="J27" s="184" t="s">
        <v>264</v>
      </c>
      <c r="K27" s="171" t="s">
        <v>12</v>
      </c>
      <c r="L27" s="171" t="s">
        <v>42</v>
      </c>
    </row>
    <row r="28" spans="1:23" ht="28.5" customHeight="1" thickBot="1" x14ac:dyDescent="0.3">
      <c r="A28" s="4" t="s">
        <v>380</v>
      </c>
      <c r="B28" s="6" t="s">
        <v>48</v>
      </c>
      <c r="C28" s="35">
        <v>50000</v>
      </c>
      <c r="D28" s="35">
        <f>C28*0.15</f>
        <v>7500</v>
      </c>
      <c r="E28" s="3"/>
      <c r="F28" s="35">
        <f>C28-D28</f>
        <v>42500</v>
      </c>
      <c r="G28" s="3"/>
      <c r="H28" s="35">
        <v>50000</v>
      </c>
      <c r="I28" s="3">
        <v>2023</v>
      </c>
      <c r="J28" s="3" t="s">
        <v>179</v>
      </c>
      <c r="K28" s="3" t="s">
        <v>49</v>
      </c>
      <c r="L28" s="79" t="s">
        <v>42</v>
      </c>
    </row>
    <row r="29" spans="1:23" ht="57" thickBot="1" x14ac:dyDescent="0.3">
      <c r="A29" s="4" t="s">
        <v>381</v>
      </c>
      <c r="B29" s="50" t="s">
        <v>362</v>
      </c>
      <c r="C29" s="185">
        <v>109310.02</v>
      </c>
      <c r="D29" s="185">
        <v>16489.650000000001</v>
      </c>
      <c r="E29" s="186"/>
      <c r="F29" s="186">
        <v>92913.51</v>
      </c>
      <c r="G29" s="186"/>
      <c r="H29" s="185">
        <v>109310.02</v>
      </c>
      <c r="I29" s="186">
        <v>2022</v>
      </c>
      <c r="J29" s="186" t="s">
        <v>363</v>
      </c>
      <c r="K29" s="186" t="s">
        <v>34</v>
      </c>
      <c r="L29" s="187" t="s">
        <v>51</v>
      </c>
    </row>
    <row r="30" spans="1:23" s="15" customFormat="1" ht="142.5" customHeight="1" thickBot="1" x14ac:dyDescent="0.3">
      <c r="A30" s="4" t="s">
        <v>382</v>
      </c>
      <c r="B30" s="6" t="s">
        <v>52</v>
      </c>
      <c r="C30" s="35">
        <v>1000000</v>
      </c>
      <c r="D30" s="35">
        <v>150000</v>
      </c>
      <c r="E30" s="35">
        <v>850000</v>
      </c>
      <c r="F30" s="3"/>
      <c r="G30" s="3"/>
      <c r="H30" s="35">
        <v>100000</v>
      </c>
      <c r="I30" s="3">
        <v>2023</v>
      </c>
      <c r="J30" s="3" t="s">
        <v>211</v>
      </c>
      <c r="K30" s="3" t="s">
        <v>12</v>
      </c>
      <c r="L30" s="79" t="s">
        <v>210</v>
      </c>
      <c r="M30"/>
      <c r="N30"/>
      <c r="O30"/>
      <c r="P30"/>
      <c r="Q30"/>
      <c r="R30"/>
      <c r="S30"/>
      <c r="T30"/>
      <c r="U30"/>
      <c r="V30"/>
      <c r="W30"/>
    </row>
    <row r="31" spans="1:23" s="16" customFormat="1" ht="45.75" thickBot="1" x14ac:dyDescent="0.3">
      <c r="A31" s="4" t="s">
        <v>281</v>
      </c>
      <c r="B31" s="9" t="s">
        <v>54</v>
      </c>
      <c r="C31" s="38">
        <v>6000000</v>
      </c>
      <c r="D31" s="38">
        <v>300000</v>
      </c>
      <c r="E31" s="38">
        <v>1800000</v>
      </c>
      <c r="F31" s="38">
        <v>3900000</v>
      </c>
      <c r="G31" s="4"/>
      <c r="H31" s="38">
        <v>300000</v>
      </c>
      <c r="I31" s="4">
        <v>2022</v>
      </c>
      <c r="J31" s="4" t="s">
        <v>55</v>
      </c>
      <c r="K31" s="4" t="s">
        <v>56</v>
      </c>
      <c r="L31" s="72" t="s">
        <v>53</v>
      </c>
      <c r="M31"/>
      <c r="N31"/>
      <c r="O31"/>
      <c r="P31"/>
      <c r="Q31"/>
      <c r="R31"/>
      <c r="S31"/>
      <c r="T31"/>
      <c r="U31"/>
      <c r="V31"/>
      <c r="W31"/>
    </row>
    <row r="32" spans="1:23" s="16" customFormat="1" ht="158.25" thickBot="1" x14ac:dyDescent="0.3">
      <c r="A32" s="4" t="s">
        <v>374</v>
      </c>
      <c r="B32" s="182" t="s">
        <v>282</v>
      </c>
      <c r="C32" s="170">
        <v>493631.84</v>
      </c>
      <c r="D32" s="170">
        <v>85671.64</v>
      </c>
      <c r="E32" s="170">
        <v>407960.2</v>
      </c>
      <c r="F32" s="170"/>
      <c r="G32" s="171"/>
      <c r="H32" s="170">
        <v>150000</v>
      </c>
      <c r="I32" s="171">
        <v>2023</v>
      </c>
      <c r="J32" s="171" t="s">
        <v>283</v>
      </c>
      <c r="K32" s="171" t="s">
        <v>12</v>
      </c>
      <c r="L32" s="183" t="s">
        <v>53</v>
      </c>
      <c r="M32"/>
      <c r="N32"/>
      <c r="O32"/>
      <c r="P32"/>
      <c r="Q32"/>
      <c r="R32"/>
      <c r="S32"/>
      <c r="T32"/>
      <c r="U32"/>
      <c r="V32"/>
      <c r="W32"/>
    </row>
    <row r="33" spans="1:23" s="16" customFormat="1" ht="124.5" thickBot="1" x14ac:dyDescent="0.3">
      <c r="A33" s="4" t="s">
        <v>284</v>
      </c>
      <c r="B33" s="182" t="s">
        <v>371</v>
      </c>
      <c r="C33" s="170">
        <v>3081153.68</v>
      </c>
      <c r="D33" s="170">
        <v>534745.68000000005</v>
      </c>
      <c r="E33" s="170" t="s">
        <v>373</v>
      </c>
      <c r="F33" s="170"/>
      <c r="G33" s="171"/>
      <c r="H33" s="170"/>
      <c r="I33" s="171">
        <v>2024</v>
      </c>
      <c r="J33" s="171" t="s">
        <v>372</v>
      </c>
      <c r="K33" s="171" t="s">
        <v>257</v>
      </c>
      <c r="L33" s="183"/>
      <c r="M33"/>
      <c r="N33"/>
      <c r="O33"/>
      <c r="P33"/>
      <c r="Q33"/>
      <c r="R33"/>
      <c r="S33"/>
      <c r="T33"/>
      <c r="U33"/>
      <c r="V33"/>
      <c r="W33"/>
    </row>
    <row r="34" spans="1:23" s="16" customFormat="1" ht="79.5" thickBot="1" x14ac:dyDescent="0.3">
      <c r="A34" s="4" t="s">
        <v>285</v>
      </c>
      <c r="B34" s="182" t="s">
        <v>383</v>
      </c>
      <c r="C34" s="170">
        <v>187419.32</v>
      </c>
      <c r="D34" s="170">
        <v>32527.32</v>
      </c>
      <c r="E34" s="170">
        <v>154892</v>
      </c>
      <c r="F34" s="170"/>
      <c r="G34" s="171"/>
      <c r="H34" s="170">
        <v>15000</v>
      </c>
      <c r="I34" s="171">
        <v>2023</v>
      </c>
      <c r="J34" s="171" t="s">
        <v>384</v>
      </c>
      <c r="K34" s="171" t="s">
        <v>257</v>
      </c>
      <c r="L34" s="183"/>
      <c r="M34"/>
      <c r="N34"/>
      <c r="O34"/>
      <c r="P34"/>
      <c r="Q34"/>
      <c r="R34"/>
      <c r="S34"/>
      <c r="T34"/>
      <c r="U34"/>
      <c r="V34"/>
      <c r="W34"/>
    </row>
    <row r="35" spans="1:23" s="15" customFormat="1" ht="259.5" thickBot="1" x14ac:dyDescent="0.3">
      <c r="A35" s="4" t="s">
        <v>286</v>
      </c>
      <c r="B35" s="160" t="s">
        <v>256</v>
      </c>
      <c r="C35" s="161">
        <v>2664506.34</v>
      </c>
      <c r="D35" s="161"/>
      <c r="E35" s="162">
        <v>1508182.2</v>
      </c>
      <c r="F35" s="161">
        <f>C35-E35</f>
        <v>1156324.1399999999</v>
      </c>
      <c r="G35" s="162"/>
      <c r="H35" s="161">
        <v>820000</v>
      </c>
      <c r="I35" s="162">
        <v>2021</v>
      </c>
      <c r="J35" s="163" t="s">
        <v>259</v>
      </c>
      <c r="K35" s="162" t="s">
        <v>257</v>
      </c>
      <c r="L35" s="164" t="s">
        <v>209</v>
      </c>
      <c r="M35"/>
      <c r="N35"/>
      <c r="O35"/>
      <c r="P35"/>
      <c r="Q35"/>
      <c r="R35"/>
      <c r="S35"/>
      <c r="T35"/>
      <c r="U35"/>
      <c r="V35"/>
      <c r="W35"/>
    </row>
    <row r="36" spans="1:23" ht="161.25" customHeight="1" thickBot="1" x14ac:dyDescent="0.3">
      <c r="A36" s="4" t="s">
        <v>287</v>
      </c>
      <c r="B36" s="209" t="s">
        <v>395</v>
      </c>
      <c r="C36" s="161">
        <v>350000</v>
      </c>
      <c r="D36" s="161">
        <v>52500</v>
      </c>
      <c r="E36" s="162">
        <v>297500</v>
      </c>
      <c r="F36" s="161"/>
      <c r="G36" s="162"/>
      <c r="H36" s="161"/>
      <c r="I36" s="162">
        <v>2024</v>
      </c>
      <c r="J36" s="163" t="s">
        <v>400</v>
      </c>
      <c r="K36" s="162" t="s">
        <v>12</v>
      </c>
      <c r="L36" s="164"/>
    </row>
    <row r="37" spans="1:23" ht="35.25" customHeight="1" thickBot="1" x14ac:dyDescent="0.3">
      <c r="A37" s="232" t="s">
        <v>58</v>
      </c>
      <c r="B37" s="233"/>
      <c r="C37" s="41">
        <f t="shared" ref="C37:H37" si="3">SUM(C38:C64)</f>
        <v>6194773.9600000009</v>
      </c>
      <c r="D37" s="41">
        <f t="shared" si="3"/>
        <v>1299670.7700000003</v>
      </c>
      <c r="E37" s="41">
        <f t="shared" si="3"/>
        <v>1753311.08</v>
      </c>
      <c r="F37" s="41">
        <f t="shared" si="3"/>
        <v>2681792.11</v>
      </c>
      <c r="G37" s="41">
        <f t="shared" si="3"/>
        <v>781013.78</v>
      </c>
      <c r="H37" s="41">
        <f t="shared" si="3"/>
        <v>1423458.27</v>
      </c>
      <c r="I37" s="21"/>
      <c r="J37" s="21"/>
      <c r="K37" s="21"/>
      <c r="L37" s="80"/>
    </row>
    <row r="38" spans="1:23" ht="45.75" thickBot="1" x14ac:dyDescent="0.3">
      <c r="A38" s="49" t="s">
        <v>288</v>
      </c>
      <c r="B38" s="104" t="s">
        <v>229</v>
      </c>
      <c r="C38" s="35">
        <v>267199.40999999997</v>
      </c>
      <c r="D38" s="35"/>
      <c r="E38" s="35"/>
      <c r="F38" s="35">
        <v>267199.40999999997</v>
      </c>
      <c r="G38" s="35">
        <v>267199.40999999997</v>
      </c>
      <c r="H38" s="35"/>
      <c r="I38" s="2">
        <v>2022</v>
      </c>
      <c r="J38" s="2" t="s">
        <v>60</v>
      </c>
      <c r="K38" s="2" t="s">
        <v>12</v>
      </c>
      <c r="L38" s="2" t="s">
        <v>59</v>
      </c>
    </row>
    <row r="39" spans="1:23" ht="40.5" customHeight="1" thickBot="1" x14ac:dyDescent="0.3">
      <c r="A39" s="49" t="s">
        <v>289</v>
      </c>
      <c r="B39" s="17" t="s">
        <v>63</v>
      </c>
      <c r="C39" s="51">
        <v>73000</v>
      </c>
      <c r="D39" s="51">
        <v>10000</v>
      </c>
      <c r="E39" s="51">
        <v>43000</v>
      </c>
      <c r="F39" s="51">
        <v>20000</v>
      </c>
      <c r="G39" s="24"/>
      <c r="H39" s="51">
        <v>30000</v>
      </c>
      <c r="I39" s="14">
        <v>2022</v>
      </c>
      <c r="J39" s="20" t="s">
        <v>64</v>
      </c>
      <c r="K39" s="14" t="s">
        <v>23</v>
      </c>
      <c r="L39" s="14" t="s">
        <v>62</v>
      </c>
    </row>
    <row r="40" spans="1:23" ht="44.25" customHeight="1" thickBot="1" x14ac:dyDescent="0.3">
      <c r="A40" s="49" t="s">
        <v>290</v>
      </c>
      <c r="B40" s="78" t="s">
        <v>66</v>
      </c>
      <c r="C40" s="35">
        <v>50000</v>
      </c>
      <c r="D40" s="35">
        <v>50000</v>
      </c>
      <c r="E40" s="22"/>
      <c r="F40" s="22"/>
      <c r="G40" s="22"/>
      <c r="H40" s="35">
        <v>25000</v>
      </c>
      <c r="I40" s="3">
        <v>2022</v>
      </c>
      <c r="J40" s="2" t="s">
        <v>67</v>
      </c>
      <c r="K40" s="2" t="s">
        <v>65</v>
      </c>
      <c r="L40" s="3" t="s">
        <v>68</v>
      </c>
    </row>
    <row r="41" spans="1:23" ht="23.25" thickBot="1" x14ac:dyDescent="0.3">
      <c r="A41" s="49" t="s">
        <v>291</v>
      </c>
      <c r="B41" s="50" t="s">
        <v>183</v>
      </c>
      <c r="C41" s="34">
        <v>150000</v>
      </c>
      <c r="D41" s="5"/>
      <c r="E41" s="25"/>
      <c r="F41" s="25"/>
      <c r="G41" s="25"/>
      <c r="H41" s="25"/>
      <c r="I41" s="5">
        <v>2023</v>
      </c>
      <c r="J41" s="5" t="s">
        <v>70</v>
      </c>
      <c r="K41" s="4" t="s">
        <v>22</v>
      </c>
      <c r="L41" s="5" t="s">
        <v>61</v>
      </c>
    </row>
    <row r="42" spans="1:23" ht="57" thickBot="1" x14ac:dyDescent="0.3">
      <c r="A42" s="49" t="s">
        <v>396</v>
      </c>
      <c r="B42" s="6" t="s">
        <v>71</v>
      </c>
      <c r="C42" s="35">
        <v>13410</v>
      </c>
      <c r="D42" s="35">
        <v>13410</v>
      </c>
      <c r="E42" s="22"/>
      <c r="F42" s="22"/>
      <c r="G42" s="22"/>
      <c r="H42" s="35">
        <v>13410</v>
      </c>
      <c r="I42" s="3">
        <v>2022</v>
      </c>
      <c r="J42" s="2" t="s">
        <v>72</v>
      </c>
      <c r="K42" s="2" t="s">
        <v>57</v>
      </c>
      <c r="L42" s="3" t="s">
        <v>61</v>
      </c>
    </row>
    <row r="43" spans="1:23" ht="23.25" thickBot="1" x14ac:dyDescent="0.3">
      <c r="A43" s="49" t="s">
        <v>292</v>
      </c>
      <c r="B43" s="9" t="s">
        <v>184</v>
      </c>
      <c r="C43" s="117">
        <v>50000</v>
      </c>
      <c r="D43" s="117">
        <v>50000</v>
      </c>
      <c r="E43" s="25"/>
      <c r="F43" s="25"/>
      <c r="G43" s="25"/>
      <c r="H43" s="5"/>
      <c r="I43" s="5">
        <v>2023</v>
      </c>
      <c r="J43" s="5" t="s">
        <v>74</v>
      </c>
      <c r="K43" s="4" t="s">
        <v>73</v>
      </c>
      <c r="L43" s="5" t="s">
        <v>61</v>
      </c>
    </row>
    <row r="44" spans="1:23" ht="198" customHeight="1" thickBot="1" x14ac:dyDescent="0.3">
      <c r="A44" s="49" t="s">
        <v>293</v>
      </c>
      <c r="B44" s="165" t="s">
        <v>262</v>
      </c>
      <c r="C44" s="91">
        <v>334720.57</v>
      </c>
      <c r="D44" s="91"/>
      <c r="E44" s="91">
        <v>238854.2</v>
      </c>
      <c r="F44" s="91">
        <f>C44-E44</f>
        <v>95866.37</v>
      </c>
      <c r="G44" s="22"/>
      <c r="H44" s="22">
        <v>334720.57</v>
      </c>
      <c r="I44" s="92">
        <v>2023</v>
      </c>
      <c r="J44" s="166" t="s">
        <v>263</v>
      </c>
      <c r="K44" s="166" t="s">
        <v>12</v>
      </c>
      <c r="L44" s="92" t="s">
        <v>61</v>
      </c>
    </row>
    <row r="45" spans="1:23" ht="158.25" thickBot="1" x14ac:dyDescent="0.3">
      <c r="A45" s="49" t="s">
        <v>294</v>
      </c>
      <c r="B45" s="50" t="s">
        <v>278</v>
      </c>
      <c r="C45" s="185">
        <v>936864.39</v>
      </c>
      <c r="D45" s="185">
        <v>140529.66</v>
      </c>
      <c r="E45" s="186"/>
      <c r="F45" s="185">
        <v>796334.73</v>
      </c>
      <c r="G45" s="186"/>
      <c r="H45" s="185">
        <v>418000</v>
      </c>
      <c r="I45" s="186">
        <v>2023</v>
      </c>
      <c r="J45" s="186" t="s">
        <v>277</v>
      </c>
      <c r="K45" s="186" t="s">
        <v>49</v>
      </c>
      <c r="L45" s="4" t="s">
        <v>61</v>
      </c>
    </row>
    <row r="46" spans="1:23" ht="23.25" thickBot="1" x14ac:dyDescent="0.3">
      <c r="A46" s="49" t="s">
        <v>295</v>
      </c>
      <c r="B46" s="9" t="s">
        <v>75</v>
      </c>
      <c r="C46" s="38">
        <v>229874.9</v>
      </c>
      <c r="D46" s="38">
        <v>34481.24</v>
      </c>
      <c r="E46" s="4"/>
      <c r="F46" s="38">
        <f>C46-D46</f>
        <v>195393.66</v>
      </c>
      <c r="G46" s="4"/>
      <c r="H46" s="38">
        <v>74000</v>
      </c>
      <c r="I46" s="4">
        <v>2023</v>
      </c>
      <c r="J46" s="4" t="s">
        <v>76</v>
      </c>
      <c r="K46" s="4" t="s">
        <v>69</v>
      </c>
      <c r="L46" s="4" t="s">
        <v>61</v>
      </c>
    </row>
    <row r="47" spans="1:23" ht="34.5" thickBot="1" x14ac:dyDescent="0.3">
      <c r="A47" s="49" t="s">
        <v>296</v>
      </c>
      <c r="B47" s="78" t="s">
        <v>77</v>
      </c>
      <c r="C47" s="36">
        <v>50000</v>
      </c>
      <c r="D47" s="36">
        <v>50000</v>
      </c>
      <c r="E47" s="2"/>
      <c r="F47" s="2"/>
      <c r="G47" s="36">
        <v>40000</v>
      </c>
      <c r="H47" s="36">
        <v>10000</v>
      </c>
      <c r="I47" s="2">
        <v>2021</v>
      </c>
      <c r="J47" s="2" t="s">
        <v>78</v>
      </c>
      <c r="K47" s="2" t="s">
        <v>12</v>
      </c>
      <c r="L47" s="2" t="s">
        <v>61</v>
      </c>
    </row>
    <row r="48" spans="1:23" ht="40.5" customHeight="1" thickBot="1" x14ac:dyDescent="0.3">
      <c r="A48" s="49" t="s">
        <v>297</v>
      </c>
      <c r="B48" s="9" t="s">
        <v>398</v>
      </c>
      <c r="C48" s="38">
        <v>64674.5</v>
      </c>
      <c r="D48" s="38">
        <v>64674.5</v>
      </c>
      <c r="E48" s="4"/>
      <c r="F48" s="4"/>
      <c r="G48" s="4"/>
      <c r="H48" s="38">
        <v>64674.5</v>
      </c>
      <c r="I48" s="4">
        <v>2022</v>
      </c>
      <c r="J48" s="4" t="s">
        <v>399</v>
      </c>
      <c r="K48" s="4" t="s">
        <v>12</v>
      </c>
      <c r="L48" s="4" t="s">
        <v>205</v>
      </c>
    </row>
    <row r="49" spans="1:12" ht="23.25" thickBot="1" x14ac:dyDescent="0.3">
      <c r="A49" s="49" t="s">
        <v>298</v>
      </c>
      <c r="B49" s="6" t="s">
        <v>80</v>
      </c>
      <c r="C49" s="35">
        <v>48303.199999999997</v>
      </c>
      <c r="D49" s="35">
        <v>48303.199999999997</v>
      </c>
      <c r="E49" s="22"/>
      <c r="F49" s="22"/>
      <c r="G49" s="22"/>
      <c r="H49" s="35">
        <v>48303.199999999997</v>
      </c>
      <c r="I49" s="3">
        <v>2022</v>
      </c>
      <c r="J49" s="3" t="s">
        <v>81</v>
      </c>
      <c r="K49" s="3" t="s">
        <v>12</v>
      </c>
      <c r="L49" s="3" t="s">
        <v>79</v>
      </c>
    </row>
    <row r="50" spans="1:12" ht="23.25" thickBot="1" x14ac:dyDescent="0.3">
      <c r="A50" s="49" t="s">
        <v>299</v>
      </c>
      <c r="B50" s="7" t="s">
        <v>82</v>
      </c>
      <c r="C50" s="38">
        <v>23000</v>
      </c>
      <c r="D50" s="38">
        <v>23000</v>
      </c>
      <c r="E50" s="25"/>
      <c r="F50" s="25"/>
      <c r="G50" s="25"/>
      <c r="H50" s="5"/>
      <c r="I50" s="5">
        <v>2023</v>
      </c>
      <c r="J50" s="5" t="s">
        <v>185</v>
      </c>
      <c r="K50" s="4" t="s">
        <v>15</v>
      </c>
      <c r="L50" s="5" t="s">
        <v>79</v>
      </c>
    </row>
    <row r="51" spans="1:12" ht="34.5" thickBot="1" x14ac:dyDescent="0.3">
      <c r="A51" s="49" t="s">
        <v>300</v>
      </c>
      <c r="B51" s="6" t="s">
        <v>83</v>
      </c>
      <c r="C51" s="35">
        <v>40000</v>
      </c>
      <c r="D51" s="35">
        <v>40000</v>
      </c>
      <c r="E51" s="3"/>
      <c r="F51" s="3"/>
      <c r="G51" s="35">
        <v>15000</v>
      </c>
      <c r="H51" s="35">
        <v>25000</v>
      </c>
      <c r="I51" s="3">
        <v>2021</v>
      </c>
      <c r="J51" s="3" t="s">
        <v>84</v>
      </c>
      <c r="K51" s="3" t="s">
        <v>12</v>
      </c>
      <c r="L51" s="3" t="s">
        <v>79</v>
      </c>
    </row>
    <row r="52" spans="1:12" ht="79.5" thickBot="1" x14ac:dyDescent="0.3">
      <c r="A52" s="49" t="s">
        <v>301</v>
      </c>
      <c r="B52" s="7" t="s">
        <v>85</v>
      </c>
      <c r="C52" s="34">
        <v>113000</v>
      </c>
      <c r="D52" s="34">
        <v>16950</v>
      </c>
      <c r="E52" s="34">
        <v>96050</v>
      </c>
      <c r="F52" s="5"/>
      <c r="G52" s="5"/>
      <c r="H52" s="34">
        <v>60000</v>
      </c>
      <c r="I52" s="5">
        <v>2022</v>
      </c>
      <c r="J52" s="5" t="s">
        <v>231</v>
      </c>
      <c r="K52" s="5" t="s">
        <v>12</v>
      </c>
      <c r="L52" s="5" t="s">
        <v>86</v>
      </c>
    </row>
    <row r="53" spans="1:12" ht="45.75" thickBot="1" x14ac:dyDescent="0.3">
      <c r="A53" s="49" t="s">
        <v>302</v>
      </c>
      <c r="B53" s="6" t="s">
        <v>87</v>
      </c>
      <c r="C53" s="35">
        <v>60000</v>
      </c>
      <c r="D53" s="35">
        <v>60000</v>
      </c>
      <c r="E53" s="3"/>
      <c r="F53" s="3"/>
      <c r="G53" s="3"/>
      <c r="H53" s="35">
        <v>60000</v>
      </c>
      <c r="I53" s="3">
        <v>2023</v>
      </c>
      <c r="J53" s="3" t="s">
        <v>88</v>
      </c>
      <c r="K53" s="3" t="s">
        <v>89</v>
      </c>
      <c r="L53" s="3" t="s">
        <v>90</v>
      </c>
    </row>
    <row r="54" spans="1:12" ht="72" customHeight="1" thickBot="1" x14ac:dyDescent="0.3">
      <c r="A54" s="49" t="s">
        <v>303</v>
      </c>
      <c r="B54" s="9" t="s">
        <v>91</v>
      </c>
      <c r="C54" s="34">
        <v>1488606.46</v>
      </c>
      <c r="D54" s="34">
        <f>C54-E54-F54-G54</f>
        <v>71619.890000000014</v>
      </c>
      <c r="E54" s="34">
        <v>485603</v>
      </c>
      <c r="F54" s="34">
        <v>921383.57</v>
      </c>
      <c r="G54" s="34">
        <v>10000</v>
      </c>
      <c r="H54" s="34">
        <v>0</v>
      </c>
      <c r="I54" s="4">
        <v>2022</v>
      </c>
      <c r="J54" s="4" t="s">
        <v>385</v>
      </c>
      <c r="K54" s="4" t="s">
        <v>12</v>
      </c>
      <c r="L54" s="4" t="s">
        <v>94</v>
      </c>
    </row>
    <row r="55" spans="1:12" ht="40.5" customHeight="1" thickBot="1" x14ac:dyDescent="0.3">
      <c r="A55" s="49" t="s">
        <v>304</v>
      </c>
      <c r="B55" s="105" t="s">
        <v>191</v>
      </c>
      <c r="C55" s="35">
        <v>70000</v>
      </c>
      <c r="D55" s="35">
        <v>70000</v>
      </c>
      <c r="E55" s="35"/>
      <c r="F55" s="35"/>
      <c r="G55" s="35"/>
      <c r="H55" s="35">
        <v>70000</v>
      </c>
      <c r="I55" s="3">
        <v>2023</v>
      </c>
      <c r="J55" s="35" t="s">
        <v>192</v>
      </c>
      <c r="K55" s="35" t="s">
        <v>12</v>
      </c>
      <c r="L55" s="35" t="s">
        <v>95</v>
      </c>
    </row>
    <row r="56" spans="1:12" ht="63" customHeight="1" thickBot="1" x14ac:dyDescent="0.3">
      <c r="A56" s="49" t="s">
        <v>305</v>
      </c>
      <c r="B56" s="102" t="s">
        <v>216</v>
      </c>
      <c r="C56" s="34">
        <v>53200</v>
      </c>
      <c r="D56" s="34">
        <v>13600</v>
      </c>
      <c r="E56" s="34">
        <v>39600</v>
      </c>
      <c r="F56" s="34"/>
      <c r="G56" s="34">
        <v>53200</v>
      </c>
      <c r="H56" s="34"/>
      <c r="I56" s="5">
        <v>2022</v>
      </c>
      <c r="J56" s="34" t="s">
        <v>219</v>
      </c>
      <c r="K56" s="34" t="s">
        <v>12</v>
      </c>
      <c r="L56" s="34" t="s">
        <v>247</v>
      </c>
    </row>
    <row r="57" spans="1:12" ht="122.25" customHeight="1" thickBot="1" x14ac:dyDescent="0.3">
      <c r="A57" s="49" t="s">
        <v>306</v>
      </c>
      <c r="B57" s="144" t="s">
        <v>217</v>
      </c>
      <c r="C57" s="143">
        <v>385614.37</v>
      </c>
      <c r="D57" s="143"/>
      <c r="E57" s="143"/>
      <c r="F57" s="69">
        <v>385614.37</v>
      </c>
      <c r="G57" s="145">
        <v>385614.37</v>
      </c>
      <c r="H57" s="69"/>
      <c r="I57" s="13">
        <v>2022</v>
      </c>
      <c r="J57" s="69" t="s">
        <v>218</v>
      </c>
      <c r="K57" s="69" t="s">
        <v>12</v>
      </c>
      <c r="L57" s="51" t="s">
        <v>247</v>
      </c>
    </row>
    <row r="58" spans="1:12" ht="122.25" customHeight="1" thickBot="1" x14ac:dyDescent="0.3">
      <c r="A58" s="49" t="s">
        <v>307</v>
      </c>
      <c r="B58" s="200" t="s">
        <v>393</v>
      </c>
      <c r="C58" s="201">
        <v>106636.44</v>
      </c>
      <c r="D58" s="202">
        <f>C58-E58</f>
        <v>71636.44</v>
      </c>
      <c r="E58" s="203">
        <v>35000</v>
      </c>
      <c r="F58" s="203"/>
      <c r="G58" s="203"/>
      <c r="H58" s="203">
        <v>50000</v>
      </c>
      <c r="I58" s="204">
        <v>2023</v>
      </c>
      <c r="J58" s="205" t="s">
        <v>394</v>
      </c>
      <c r="K58" s="203" t="s">
        <v>12</v>
      </c>
      <c r="L58" s="206" t="s">
        <v>245</v>
      </c>
    </row>
    <row r="59" spans="1:12" ht="122.25" customHeight="1" thickBot="1" x14ac:dyDescent="0.3">
      <c r="A59" s="49" t="s">
        <v>308</v>
      </c>
      <c r="B59" s="146" t="s">
        <v>244</v>
      </c>
      <c r="C59" s="148">
        <v>75952.36</v>
      </c>
      <c r="D59" s="147">
        <f>C59-E59</f>
        <v>40952.36</v>
      </c>
      <c r="E59" s="147">
        <v>35000</v>
      </c>
      <c r="F59" s="147"/>
      <c r="G59" s="147"/>
      <c r="H59" s="147">
        <v>10000</v>
      </c>
      <c r="I59" s="149">
        <v>2023</v>
      </c>
      <c r="J59" s="148" t="s">
        <v>232</v>
      </c>
      <c r="K59" s="150" t="s">
        <v>12</v>
      </c>
      <c r="L59" s="151" t="s">
        <v>246</v>
      </c>
    </row>
    <row r="60" spans="1:12" ht="122.25" customHeight="1" thickBot="1" x14ac:dyDescent="0.3">
      <c r="A60" s="49" t="s">
        <v>309</v>
      </c>
      <c r="B60" s="105" t="s">
        <v>235</v>
      </c>
      <c r="C60" s="35">
        <v>300000</v>
      </c>
      <c r="D60" s="35"/>
      <c r="E60" s="35"/>
      <c r="F60" s="35"/>
      <c r="G60" s="35"/>
      <c r="H60" s="35"/>
      <c r="I60" s="3">
        <v>2023</v>
      </c>
      <c r="J60" s="35"/>
      <c r="K60" s="35" t="s">
        <v>12</v>
      </c>
      <c r="L60" s="35" t="s">
        <v>246</v>
      </c>
    </row>
    <row r="61" spans="1:12" ht="122.25" customHeight="1" thickBot="1" x14ac:dyDescent="0.3">
      <c r="A61" s="49" t="s">
        <v>310</v>
      </c>
      <c r="B61" s="169" t="s">
        <v>275</v>
      </c>
      <c r="C61" s="170">
        <v>50000</v>
      </c>
      <c r="D61" s="170">
        <v>15000</v>
      </c>
      <c r="E61" s="170">
        <v>35000</v>
      </c>
      <c r="F61" s="170"/>
      <c r="G61" s="170"/>
      <c r="H61" s="170"/>
      <c r="I61" s="171">
        <v>2023</v>
      </c>
      <c r="J61" s="170" t="s">
        <v>276</v>
      </c>
      <c r="K61" s="170" t="s">
        <v>12</v>
      </c>
      <c r="L61" s="170" t="s">
        <v>246</v>
      </c>
    </row>
    <row r="62" spans="1:12" ht="133.5" customHeight="1" thickBot="1" x14ac:dyDescent="0.3">
      <c r="A62" s="49" t="s">
        <v>311</v>
      </c>
      <c r="B62" s="207" t="s">
        <v>404</v>
      </c>
      <c r="C62" s="44">
        <v>229020.67</v>
      </c>
      <c r="D62" s="44">
        <v>229020.67</v>
      </c>
      <c r="E62" s="44"/>
      <c r="F62" s="44"/>
      <c r="G62" s="44"/>
      <c r="H62" s="44"/>
      <c r="I62" s="43">
        <v>2024</v>
      </c>
      <c r="J62" s="44" t="s">
        <v>405</v>
      </c>
      <c r="K62" s="44" t="s">
        <v>12</v>
      </c>
      <c r="L62" s="44" t="s">
        <v>245</v>
      </c>
    </row>
    <row r="63" spans="1:12" ht="291" customHeight="1" thickBot="1" x14ac:dyDescent="0.3">
      <c r="A63" s="49" t="s">
        <v>312</v>
      </c>
      <c r="B63" s="169" t="s">
        <v>279</v>
      </c>
      <c r="C63" s="170">
        <v>901696.69</v>
      </c>
      <c r="D63" s="170">
        <v>156492.81</v>
      </c>
      <c r="E63" s="170">
        <v>745203.88</v>
      </c>
      <c r="F63" s="170"/>
      <c r="G63" s="170"/>
      <c r="H63" s="170">
        <v>120350</v>
      </c>
      <c r="I63" s="171">
        <v>2023</v>
      </c>
      <c r="J63" s="170" t="s">
        <v>280</v>
      </c>
      <c r="K63" s="170" t="s">
        <v>12</v>
      </c>
      <c r="L63" s="170" t="s">
        <v>61</v>
      </c>
    </row>
    <row r="64" spans="1:12" ht="108" customHeight="1" thickBot="1" x14ac:dyDescent="0.3">
      <c r="A64" s="49" t="s">
        <v>313</v>
      </c>
      <c r="B64" s="9" t="s">
        <v>97</v>
      </c>
      <c r="C64" s="38">
        <v>30000</v>
      </c>
      <c r="D64" s="38">
        <v>30000</v>
      </c>
      <c r="E64" s="4"/>
      <c r="F64" s="4"/>
      <c r="G64" s="38">
        <v>10000</v>
      </c>
      <c r="H64" s="38">
        <v>10000</v>
      </c>
      <c r="I64" s="4">
        <v>2022</v>
      </c>
      <c r="J64" s="4" t="s">
        <v>98</v>
      </c>
      <c r="K64" s="4" t="s">
        <v>12</v>
      </c>
      <c r="L64" s="4" t="s">
        <v>99</v>
      </c>
    </row>
    <row r="65" spans="1:13" ht="30.75" customHeight="1" thickBot="1" x14ac:dyDescent="0.3">
      <c r="A65" s="228" t="s">
        <v>100</v>
      </c>
      <c r="B65" s="229"/>
      <c r="C65" s="52">
        <f t="shared" ref="C65:H65" si="4">C66+C76</f>
        <v>27034706.990000002</v>
      </c>
      <c r="D65" s="52">
        <f t="shared" si="4"/>
        <v>3843003.84</v>
      </c>
      <c r="E65" s="52">
        <f t="shared" si="4"/>
        <v>21854969.710000001</v>
      </c>
      <c r="F65" s="52">
        <f t="shared" si="4"/>
        <v>1337933.43</v>
      </c>
      <c r="G65" s="52">
        <f t="shared" si="4"/>
        <v>849205.49</v>
      </c>
      <c r="H65" s="52">
        <f t="shared" si="4"/>
        <v>1625505.9200000002</v>
      </c>
      <c r="I65" s="28"/>
      <c r="J65" s="28"/>
      <c r="K65" s="28"/>
      <c r="L65" s="28"/>
    </row>
    <row r="66" spans="1:13" ht="50.45" customHeight="1" thickBot="1" x14ac:dyDescent="0.3">
      <c r="A66" s="230" t="s">
        <v>101</v>
      </c>
      <c r="B66" s="231"/>
      <c r="C66" s="41">
        <f t="shared" ref="C66:H66" si="5">SUM(C67:C74)</f>
        <v>23824711.41</v>
      </c>
      <c r="D66" s="41">
        <f t="shared" si="5"/>
        <v>3658277.9699999997</v>
      </c>
      <c r="E66" s="41">
        <f t="shared" si="5"/>
        <v>19192500</v>
      </c>
      <c r="F66" s="41">
        <f t="shared" si="5"/>
        <v>973933.42999999993</v>
      </c>
      <c r="G66" s="41">
        <f t="shared" si="5"/>
        <v>779205.49</v>
      </c>
      <c r="H66" s="41">
        <f t="shared" si="5"/>
        <v>1515505.9200000002</v>
      </c>
      <c r="I66" s="29"/>
      <c r="J66" s="29"/>
      <c r="K66" s="29"/>
      <c r="L66" s="29"/>
    </row>
    <row r="67" spans="1:13" ht="158.25" customHeight="1" thickBot="1" x14ac:dyDescent="0.3">
      <c r="A67" s="3" t="s">
        <v>314</v>
      </c>
      <c r="B67" s="6" t="s">
        <v>200</v>
      </c>
      <c r="C67" s="35">
        <v>17000000</v>
      </c>
      <c r="D67" s="35">
        <v>2550000</v>
      </c>
      <c r="E67" s="35">
        <f>C67-D67</f>
        <v>14450000</v>
      </c>
      <c r="F67" s="3"/>
      <c r="G67" s="3"/>
      <c r="H67" s="35">
        <v>1000000</v>
      </c>
      <c r="I67" s="3">
        <v>2023</v>
      </c>
      <c r="J67" s="3" t="s">
        <v>201</v>
      </c>
      <c r="K67" s="3" t="s">
        <v>12</v>
      </c>
      <c r="L67" s="3" t="s">
        <v>93</v>
      </c>
      <c r="M67" s="81"/>
    </row>
    <row r="68" spans="1:13" ht="23.25" thickBot="1" x14ac:dyDescent="0.3">
      <c r="A68" s="3" t="s">
        <v>315</v>
      </c>
      <c r="B68" s="7" t="s">
        <v>102</v>
      </c>
      <c r="C68" s="34">
        <v>50000</v>
      </c>
      <c r="D68" s="34">
        <v>7500</v>
      </c>
      <c r="E68" s="34">
        <f>C68-D68</f>
        <v>42500</v>
      </c>
      <c r="F68" s="5"/>
      <c r="G68" s="5"/>
      <c r="H68" s="34">
        <v>50000</v>
      </c>
      <c r="I68" s="5">
        <v>2023</v>
      </c>
      <c r="J68" s="5" t="s">
        <v>103</v>
      </c>
      <c r="K68" s="5" t="s">
        <v>23</v>
      </c>
      <c r="L68" s="5" t="s">
        <v>104</v>
      </c>
    </row>
    <row r="69" spans="1:13" ht="34.5" thickBot="1" x14ac:dyDescent="0.3">
      <c r="A69" s="3" t="s">
        <v>316</v>
      </c>
      <c r="B69" s="6" t="s">
        <v>202</v>
      </c>
      <c r="C69" s="35">
        <v>80000</v>
      </c>
      <c r="D69" s="35">
        <v>80000</v>
      </c>
      <c r="E69" s="3"/>
      <c r="F69" s="3"/>
      <c r="G69" s="35">
        <v>10000</v>
      </c>
      <c r="H69" s="35">
        <v>70000</v>
      </c>
      <c r="I69" s="3">
        <v>2022</v>
      </c>
      <c r="J69" s="3" t="s">
        <v>105</v>
      </c>
      <c r="K69" s="3" t="s">
        <v>12</v>
      </c>
      <c r="L69" s="3" t="s">
        <v>106</v>
      </c>
    </row>
    <row r="70" spans="1:13" ht="106.5" customHeight="1" thickBot="1" x14ac:dyDescent="0.3">
      <c r="A70" s="3" t="s">
        <v>317</v>
      </c>
      <c r="B70" s="7" t="s">
        <v>107</v>
      </c>
      <c r="C70" s="34">
        <v>2000000</v>
      </c>
      <c r="D70" s="34">
        <v>300000</v>
      </c>
      <c r="E70" s="34">
        <f>C70-D70</f>
        <v>1700000</v>
      </c>
      <c r="F70" s="25"/>
      <c r="G70" s="25"/>
      <c r="H70" s="25"/>
      <c r="I70" s="5">
        <v>2023</v>
      </c>
      <c r="J70" s="4" t="s">
        <v>203</v>
      </c>
      <c r="K70" s="5" t="s">
        <v>12</v>
      </c>
      <c r="L70" s="5" t="s">
        <v>93</v>
      </c>
    </row>
    <row r="71" spans="1:13" ht="106.5" customHeight="1" thickBot="1" x14ac:dyDescent="0.3">
      <c r="A71" s="3" t="s">
        <v>318</v>
      </c>
      <c r="B71" s="6" t="s">
        <v>204</v>
      </c>
      <c r="C71" s="35">
        <v>100000</v>
      </c>
      <c r="D71" s="35">
        <v>20000</v>
      </c>
      <c r="E71" s="35"/>
      <c r="F71" s="35">
        <v>80000</v>
      </c>
      <c r="G71" s="35">
        <v>20000</v>
      </c>
      <c r="H71" s="35">
        <v>80000</v>
      </c>
      <c r="I71" s="3">
        <v>2022</v>
      </c>
      <c r="J71" s="2" t="s">
        <v>220</v>
      </c>
      <c r="K71" s="3" t="s">
        <v>12</v>
      </c>
      <c r="L71" s="3" t="s">
        <v>93</v>
      </c>
    </row>
    <row r="72" spans="1:13" ht="45.75" thickBot="1" x14ac:dyDescent="0.3">
      <c r="A72" s="3" t="s">
        <v>319</v>
      </c>
      <c r="B72" s="9" t="s">
        <v>108</v>
      </c>
      <c r="C72" s="34">
        <v>865620.41</v>
      </c>
      <c r="D72" s="34">
        <v>129843.07</v>
      </c>
      <c r="E72" s="25"/>
      <c r="F72" s="34">
        <v>735777.34</v>
      </c>
      <c r="G72" s="25">
        <v>605934.29</v>
      </c>
      <c r="H72" s="34">
        <v>259686.12</v>
      </c>
      <c r="I72" s="5">
        <v>2022</v>
      </c>
      <c r="J72" s="4" t="s">
        <v>109</v>
      </c>
      <c r="K72" s="5" t="s">
        <v>12</v>
      </c>
      <c r="L72" s="5" t="s">
        <v>93</v>
      </c>
    </row>
    <row r="73" spans="1:13" ht="34.5" thickBot="1" x14ac:dyDescent="0.3">
      <c r="A73" s="3" t="s">
        <v>320</v>
      </c>
      <c r="B73" s="168" t="s">
        <v>406</v>
      </c>
      <c r="C73" s="44">
        <v>3530000</v>
      </c>
      <c r="D73" s="44">
        <v>530000</v>
      </c>
      <c r="E73" s="208">
        <v>3000000</v>
      </c>
      <c r="F73" s="44"/>
      <c r="G73" s="208"/>
      <c r="H73" s="44"/>
      <c r="I73" s="43">
        <v>2024</v>
      </c>
      <c r="J73" s="110"/>
      <c r="K73" s="5" t="s">
        <v>12</v>
      </c>
      <c r="L73" s="5" t="s">
        <v>93</v>
      </c>
    </row>
    <row r="74" spans="1:13" ht="43.5" customHeight="1" thickBot="1" x14ac:dyDescent="0.3">
      <c r="A74" s="3" t="s">
        <v>321</v>
      </c>
      <c r="B74" s="12" t="s">
        <v>110</v>
      </c>
      <c r="C74" s="35">
        <v>199091</v>
      </c>
      <c r="D74" s="35">
        <v>40934.9</v>
      </c>
      <c r="E74" s="35"/>
      <c r="F74" s="35">
        <v>158156.09</v>
      </c>
      <c r="G74" s="35">
        <v>143271.20000000001</v>
      </c>
      <c r="H74" s="35">
        <v>55819.8</v>
      </c>
      <c r="I74" s="3">
        <v>2022</v>
      </c>
      <c r="J74" s="2" t="s">
        <v>111</v>
      </c>
      <c r="K74" s="3" t="s">
        <v>12</v>
      </c>
      <c r="L74" s="3" t="s">
        <v>93</v>
      </c>
    </row>
    <row r="75" spans="1:13" ht="65.25" customHeight="1" thickBot="1" x14ac:dyDescent="0.3">
      <c r="A75" s="3" t="s">
        <v>322</v>
      </c>
      <c r="B75" s="167" t="s">
        <v>387</v>
      </c>
      <c r="C75" s="35">
        <v>479410.74</v>
      </c>
      <c r="D75" s="35"/>
      <c r="E75" s="35"/>
      <c r="F75" s="35">
        <v>479410.74</v>
      </c>
      <c r="G75" s="35"/>
      <c r="H75" s="35"/>
      <c r="I75" s="3">
        <v>2024</v>
      </c>
      <c r="J75" s="2" t="s">
        <v>388</v>
      </c>
      <c r="K75" s="3" t="s">
        <v>12</v>
      </c>
      <c r="L75" s="3" t="s">
        <v>389</v>
      </c>
    </row>
    <row r="76" spans="1:13" ht="30" customHeight="1" thickBot="1" x14ac:dyDescent="0.3">
      <c r="A76" s="222" t="s">
        <v>112</v>
      </c>
      <c r="B76" s="223"/>
      <c r="C76" s="41">
        <f t="shared" ref="C76:H76" si="6">SUM(C77:C84)</f>
        <v>3209995.58</v>
      </c>
      <c r="D76" s="41">
        <f t="shared" si="6"/>
        <v>184725.87</v>
      </c>
      <c r="E76" s="41">
        <f t="shared" si="6"/>
        <v>2662469.71</v>
      </c>
      <c r="F76" s="41">
        <f t="shared" si="6"/>
        <v>364000</v>
      </c>
      <c r="G76" s="41">
        <f t="shared" si="6"/>
        <v>70000</v>
      </c>
      <c r="H76" s="41">
        <f t="shared" si="6"/>
        <v>110000</v>
      </c>
      <c r="I76" s="30"/>
      <c r="J76" s="30"/>
      <c r="K76" s="30"/>
      <c r="L76" s="56" t="s">
        <v>92</v>
      </c>
    </row>
    <row r="77" spans="1:13" ht="23.25" thickBot="1" x14ac:dyDescent="0.3">
      <c r="A77" s="4" t="s">
        <v>323</v>
      </c>
      <c r="B77" s="7" t="s">
        <v>113</v>
      </c>
      <c r="C77" s="34">
        <v>20000</v>
      </c>
      <c r="D77" s="34">
        <v>20000</v>
      </c>
      <c r="E77" s="26"/>
      <c r="F77" s="26"/>
      <c r="G77" s="34">
        <v>20000</v>
      </c>
      <c r="H77" s="5"/>
      <c r="I77" s="5">
        <v>2022</v>
      </c>
      <c r="J77" s="5" t="s">
        <v>114</v>
      </c>
      <c r="K77" s="4" t="s">
        <v>73</v>
      </c>
      <c r="L77" s="3" t="s">
        <v>116</v>
      </c>
    </row>
    <row r="78" spans="1:13" ht="56.25" customHeight="1" thickBot="1" x14ac:dyDescent="0.3">
      <c r="A78" s="4" t="s">
        <v>324</v>
      </c>
      <c r="B78" s="12" t="s">
        <v>115</v>
      </c>
      <c r="C78" s="35">
        <v>50000</v>
      </c>
      <c r="D78" s="35">
        <v>5000</v>
      </c>
      <c r="E78" s="35">
        <v>45000</v>
      </c>
      <c r="F78" s="27"/>
      <c r="G78" s="35">
        <v>50000</v>
      </c>
      <c r="H78" s="35"/>
      <c r="I78" s="3">
        <v>2022</v>
      </c>
      <c r="J78" s="2" t="s">
        <v>117</v>
      </c>
      <c r="K78" s="57" t="s">
        <v>23</v>
      </c>
      <c r="L78" s="5" t="s">
        <v>119</v>
      </c>
    </row>
    <row r="79" spans="1:13" ht="169.5" thickBot="1" x14ac:dyDescent="0.3">
      <c r="A79" s="4" t="s">
        <v>325</v>
      </c>
      <c r="B79" s="210" t="s">
        <v>390</v>
      </c>
      <c r="C79" s="170">
        <v>59995.58</v>
      </c>
      <c r="D79" s="170">
        <f>C79-E79</f>
        <v>39025.870000000003</v>
      </c>
      <c r="E79" s="211">
        <v>20969.71</v>
      </c>
      <c r="F79" s="211"/>
      <c r="G79" s="211"/>
      <c r="H79" s="170"/>
      <c r="I79" s="171">
        <v>2023</v>
      </c>
      <c r="J79" s="212" t="s">
        <v>391</v>
      </c>
      <c r="K79" s="213" t="s">
        <v>392</v>
      </c>
      <c r="L79" s="162" t="s">
        <v>92</v>
      </c>
    </row>
    <row r="80" spans="1:13" ht="34.5" thickBot="1" x14ac:dyDescent="0.3">
      <c r="A80" s="4" t="s">
        <v>326</v>
      </c>
      <c r="B80" s="6" t="s">
        <v>120</v>
      </c>
      <c r="C80" s="35">
        <v>30000</v>
      </c>
      <c r="D80" s="35">
        <v>30000</v>
      </c>
      <c r="E80" s="22"/>
      <c r="F80" s="22"/>
      <c r="G80" s="22"/>
      <c r="H80" s="35">
        <v>30000</v>
      </c>
      <c r="I80" s="3">
        <v>2023</v>
      </c>
      <c r="J80" s="89" t="s">
        <v>221</v>
      </c>
      <c r="K80" s="3" t="s">
        <v>34</v>
      </c>
      <c r="L80" s="5" t="s">
        <v>92</v>
      </c>
    </row>
    <row r="81" spans="1:15" ht="50.25" customHeight="1" thickBot="1" x14ac:dyDescent="0.3">
      <c r="A81" s="4" t="s">
        <v>327</v>
      </c>
      <c r="B81" s="19" t="s">
        <v>121</v>
      </c>
      <c r="C81" s="34">
        <v>346000</v>
      </c>
      <c r="D81" s="34">
        <v>51900</v>
      </c>
      <c r="E81" s="34">
        <v>294100</v>
      </c>
      <c r="F81" s="25"/>
      <c r="G81" s="25"/>
      <c r="H81" s="25"/>
      <c r="I81" s="5">
        <v>2023</v>
      </c>
      <c r="J81" s="55" t="s">
        <v>122</v>
      </c>
      <c r="K81" s="5" t="s">
        <v>12</v>
      </c>
      <c r="L81" s="3" t="s">
        <v>92</v>
      </c>
    </row>
    <row r="82" spans="1:15" ht="119.25" customHeight="1" thickBot="1" x14ac:dyDescent="0.3">
      <c r="A82" s="4" t="s">
        <v>328</v>
      </c>
      <c r="B82" s="152" t="s">
        <v>252</v>
      </c>
      <c r="C82" s="153">
        <v>80000</v>
      </c>
      <c r="D82" s="153">
        <f>C82*0.1</f>
        <v>8000</v>
      </c>
      <c r="E82" s="153">
        <f>C82*0.9</f>
        <v>72000</v>
      </c>
      <c r="F82" s="154"/>
      <c r="G82" s="155"/>
      <c r="H82" s="156">
        <v>80000</v>
      </c>
      <c r="I82" s="157">
        <v>2023</v>
      </c>
      <c r="J82" s="158" t="s">
        <v>243</v>
      </c>
      <c r="K82" s="157" t="s">
        <v>12</v>
      </c>
      <c r="L82" s="157" t="s">
        <v>92</v>
      </c>
    </row>
    <row r="83" spans="1:15" ht="79.5" customHeight="1" thickBot="1" x14ac:dyDescent="0.3">
      <c r="A83" s="4" t="s">
        <v>329</v>
      </c>
      <c r="B83" s="152" t="s">
        <v>240</v>
      </c>
      <c r="C83" s="153">
        <v>24000</v>
      </c>
      <c r="D83" s="153">
        <f>C83*0.2</f>
        <v>4800</v>
      </c>
      <c r="E83" s="153">
        <f>C83*0.85</f>
        <v>20400</v>
      </c>
      <c r="F83" s="154"/>
      <c r="G83" s="155"/>
      <c r="H83" s="155"/>
      <c r="I83" s="157">
        <v>2024</v>
      </c>
      <c r="J83" s="158" t="s">
        <v>241</v>
      </c>
      <c r="K83" s="159" t="s">
        <v>242</v>
      </c>
      <c r="L83" s="157" t="s">
        <v>92</v>
      </c>
    </row>
    <row r="84" spans="1:15" ht="43.15" customHeight="1" thickBot="1" x14ac:dyDescent="0.3">
      <c r="A84" s="4" t="s">
        <v>330</v>
      </c>
      <c r="B84" s="77" t="s">
        <v>123</v>
      </c>
      <c r="C84" s="35">
        <v>2600000</v>
      </c>
      <c r="D84" s="35">
        <v>26000</v>
      </c>
      <c r="E84" s="35">
        <v>2210000</v>
      </c>
      <c r="F84" s="35">
        <v>364000</v>
      </c>
      <c r="G84" s="22"/>
      <c r="H84" s="22"/>
      <c r="I84" s="3">
        <v>2022</v>
      </c>
      <c r="J84" s="53" t="s">
        <v>124</v>
      </c>
      <c r="K84" s="54" t="s">
        <v>125</v>
      </c>
      <c r="L84" s="3" t="s">
        <v>92</v>
      </c>
    </row>
    <row r="85" spans="1:15" ht="15.75" thickBot="1" x14ac:dyDescent="0.3">
      <c r="A85" s="224" t="s">
        <v>126</v>
      </c>
      <c r="B85" s="225"/>
      <c r="C85" s="40">
        <f t="shared" ref="C85:H85" si="7">C86+C111+C123</f>
        <v>8204286.3499999996</v>
      </c>
      <c r="D85" s="40">
        <f t="shared" si="7"/>
        <v>1198722.956</v>
      </c>
      <c r="E85" s="40">
        <f t="shared" si="7"/>
        <v>5807940.7999999998</v>
      </c>
      <c r="F85" s="40">
        <f t="shared" si="7"/>
        <v>3268222.594</v>
      </c>
      <c r="G85" s="40">
        <f t="shared" si="7"/>
        <v>392480.6</v>
      </c>
      <c r="H85" s="40">
        <f t="shared" si="7"/>
        <v>887160.84</v>
      </c>
      <c r="I85" s="11"/>
      <c r="J85" s="11"/>
      <c r="K85" s="11"/>
      <c r="L85" s="11"/>
    </row>
    <row r="86" spans="1:15" ht="54" customHeight="1" thickBot="1" x14ac:dyDescent="0.3">
      <c r="A86" s="222" t="s">
        <v>127</v>
      </c>
      <c r="B86" s="223"/>
      <c r="C86" s="41">
        <f t="shared" ref="C86:H86" si="8">SUM(C88:C100)</f>
        <v>3484438.35</v>
      </c>
      <c r="D86" s="41">
        <f t="shared" si="8"/>
        <v>627715.75600000005</v>
      </c>
      <c r="E86" s="41">
        <f t="shared" si="8"/>
        <v>1010000</v>
      </c>
      <c r="F86" s="41">
        <f t="shared" si="8"/>
        <v>1846722.594</v>
      </c>
      <c r="G86" s="41">
        <f t="shared" si="8"/>
        <v>382480.6</v>
      </c>
      <c r="H86" s="41">
        <f t="shared" si="8"/>
        <v>732160.84</v>
      </c>
      <c r="I86" s="21"/>
      <c r="J86" s="21"/>
      <c r="K86" s="21"/>
      <c r="L86" s="21"/>
    </row>
    <row r="87" spans="1:15" ht="182.25" customHeight="1" thickBot="1" x14ac:dyDescent="0.3">
      <c r="A87" s="63" t="s">
        <v>331</v>
      </c>
      <c r="B87" s="106" t="s">
        <v>223</v>
      </c>
      <c r="C87" s="65">
        <v>156390.53</v>
      </c>
      <c r="D87" s="65">
        <v>23458.58</v>
      </c>
      <c r="E87" s="65"/>
      <c r="F87" s="65">
        <v>132931.95000000001</v>
      </c>
      <c r="G87" s="65">
        <v>156390.53</v>
      </c>
      <c r="H87" s="65"/>
      <c r="I87" s="65">
        <v>2022</v>
      </c>
      <c r="J87" s="106" t="s">
        <v>224</v>
      </c>
      <c r="K87" s="67" t="s">
        <v>69</v>
      </c>
      <c r="L87" s="67" t="s">
        <v>129</v>
      </c>
    </row>
    <row r="88" spans="1:15" ht="117" customHeight="1" thickBot="1" x14ac:dyDescent="0.3">
      <c r="A88" s="63" t="s">
        <v>332</v>
      </c>
      <c r="B88" s="7" t="s">
        <v>369</v>
      </c>
      <c r="C88" s="51">
        <v>255796.91</v>
      </c>
      <c r="D88" s="51">
        <v>46869.54</v>
      </c>
      <c r="E88" s="24"/>
      <c r="F88" s="51">
        <v>208927.37</v>
      </c>
      <c r="G88" s="51"/>
      <c r="H88" s="51">
        <v>165000</v>
      </c>
      <c r="I88" s="14">
        <v>2023</v>
      </c>
      <c r="J88" s="31" t="s">
        <v>370</v>
      </c>
      <c r="K88" s="31" t="s">
        <v>128</v>
      </c>
      <c r="L88" s="31" t="s">
        <v>196</v>
      </c>
    </row>
    <row r="89" spans="1:15" ht="52.5" customHeight="1" thickBot="1" x14ac:dyDescent="0.3">
      <c r="A89" s="63" t="s">
        <v>333</v>
      </c>
      <c r="B89" s="106" t="s">
        <v>131</v>
      </c>
      <c r="C89" s="65">
        <v>15000</v>
      </c>
      <c r="D89" s="66">
        <v>15000</v>
      </c>
      <c r="E89" s="67"/>
      <c r="F89" s="67"/>
      <c r="G89" s="67"/>
      <c r="H89" s="66">
        <v>15000</v>
      </c>
      <c r="I89" s="67">
        <v>2023</v>
      </c>
      <c r="J89" s="67" t="s">
        <v>132</v>
      </c>
      <c r="K89" s="67" t="s">
        <v>26</v>
      </c>
      <c r="L89" s="67" t="s">
        <v>130</v>
      </c>
    </row>
    <row r="90" spans="1:15" ht="23.25" thickBot="1" x14ac:dyDescent="0.3">
      <c r="A90" s="63" t="s">
        <v>334</v>
      </c>
      <c r="B90" s="77" t="s">
        <v>197</v>
      </c>
      <c r="C90" s="65">
        <v>30000</v>
      </c>
      <c r="D90" s="65">
        <v>30000</v>
      </c>
      <c r="E90" s="32"/>
      <c r="F90" s="32"/>
      <c r="G90" s="65">
        <v>15000</v>
      </c>
      <c r="H90" s="65">
        <v>15000</v>
      </c>
      <c r="I90" s="32">
        <v>2022</v>
      </c>
      <c r="J90" s="32" t="s">
        <v>186</v>
      </c>
      <c r="K90" s="32" t="s">
        <v>12</v>
      </c>
      <c r="L90" s="67" t="s">
        <v>129</v>
      </c>
    </row>
    <row r="91" spans="1:15" ht="23.25" thickBot="1" x14ac:dyDescent="0.3">
      <c r="A91" s="63" t="s">
        <v>335</v>
      </c>
      <c r="B91" s="19" t="s">
        <v>187</v>
      </c>
      <c r="C91" s="68">
        <v>25000</v>
      </c>
      <c r="D91" s="68">
        <v>25000</v>
      </c>
      <c r="E91" s="31"/>
      <c r="F91" s="31"/>
      <c r="G91" s="31"/>
      <c r="H91" s="68">
        <v>25000</v>
      </c>
      <c r="I91" s="31">
        <v>2023</v>
      </c>
      <c r="J91" s="31" t="s">
        <v>133</v>
      </c>
      <c r="K91" s="31" t="s">
        <v>12</v>
      </c>
      <c r="L91" s="31" t="s">
        <v>130</v>
      </c>
      <c r="M91" s="82"/>
      <c r="N91" s="82"/>
      <c r="O91" s="82"/>
    </row>
    <row r="92" spans="1:15" ht="78" customHeight="1" thickBot="1" x14ac:dyDescent="0.3">
      <c r="A92" s="63" t="s">
        <v>336</v>
      </c>
      <c r="B92" s="107" t="s">
        <v>134</v>
      </c>
      <c r="C92" s="64">
        <v>54000</v>
      </c>
      <c r="D92" s="64">
        <v>54000</v>
      </c>
      <c r="E92" s="61"/>
      <c r="F92" s="61"/>
      <c r="G92" s="61"/>
      <c r="H92" s="64">
        <v>54000</v>
      </c>
      <c r="I92" s="60">
        <v>2023</v>
      </c>
      <c r="J92" s="60" t="s">
        <v>135</v>
      </c>
      <c r="K92" s="60" t="s">
        <v>69</v>
      </c>
      <c r="L92" s="62" t="s">
        <v>130</v>
      </c>
      <c r="M92" s="82"/>
      <c r="N92" s="82"/>
      <c r="O92" s="82"/>
    </row>
    <row r="93" spans="1:15" ht="113.25" customHeight="1" thickBot="1" x14ac:dyDescent="0.3">
      <c r="A93" s="63" t="s">
        <v>337</v>
      </c>
      <c r="B93" s="68" t="s">
        <v>225</v>
      </c>
      <c r="C93" s="68">
        <v>455641.44</v>
      </c>
      <c r="D93" s="68">
        <f>C93*0.15</f>
        <v>68346.216</v>
      </c>
      <c r="E93" s="68"/>
      <c r="F93" s="68">
        <f>C93-D93</f>
        <v>387295.22399999999</v>
      </c>
      <c r="G93" s="68">
        <v>277480.59999999998</v>
      </c>
      <c r="H93" s="68">
        <v>178160.84</v>
      </c>
      <c r="I93" s="68">
        <v>2022</v>
      </c>
      <c r="J93" s="68" t="s">
        <v>226</v>
      </c>
      <c r="K93" s="68" t="s">
        <v>227</v>
      </c>
      <c r="L93" s="68" t="s">
        <v>130</v>
      </c>
      <c r="M93" s="82"/>
      <c r="N93" s="82"/>
      <c r="O93" s="82"/>
    </row>
    <row r="94" spans="1:15" ht="127.5" customHeight="1" thickBot="1" x14ac:dyDescent="0.3">
      <c r="A94" s="63" t="s">
        <v>338</v>
      </c>
      <c r="B94" s="107" t="s">
        <v>137</v>
      </c>
      <c r="C94" s="64">
        <v>60000</v>
      </c>
      <c r="D94" s="64">
        <v>9000</v>
      </c>
      <c r="E94" s="64"/>
      <c r="F94" s="64">
        <v>51000</v>
      </c>
      <c r="G94" s="49"/>
      <c r="H94" s="49"/>
      <c r="I94" s="49">
        <v>2023</v>
      </c>
      <c r="J94" s="49" t="s">
        <v>212</v>
      </c>
      <c r="K94" s="49" t="s">
        <v>23</v>
      </c>
      <c r="L94" s="62" t="s">
        <v>130</v>
      </c>
      <c r="M94" s="82"/>
      <c r="N94" s="82"/>
      <c r="O94" s="82"/>
    </row>
    <row r="95" spans="1:15" ht="90.75" customHeight="1" thickBot="1" x14ac:dyDescent="0.3">
      <c r="A95" s="63" t="s">
        <v>339</v>
      </c>
      <c r="B95" s="19" t="s">
        <v>176</v>
      </c>
      <c r="C95" s="94">
        <v>859000</v>
      </c>
      <c r="D95" s="94">
        <v>59000</v>
      </c>
      <c r="E95" s="94"/>
      <c r="F95" s="94">
        <v>800000</v>
      </c>
      <c r="G95" s="70"/>
      <c r="H95" s="70"/>
      <c r="I95" s="70">
        <v>2022</v>
      </c>
      <c r="J95" s="70" t="s">
        <v>175</v>
      </c>
      <c r="K95" s="31" t="s">
        <v>49</v>
      </c>
      <c r="L95" s="31" t="s">
        <v>140</v>
      </c>
      <c r="M95" s="82"/>
      <c r="N95" s="82"/>
      <c r="O95" s="82"/>
    </row>
    <row r="96" spans="1:15" ht="78.75" customHeight="1" thickBot="1" x14ac:dyDescent="0.3">
      <c r="A96" s="63" t="s">
        <v>340</v>
      </c>
      <c r="B96" s="77" t="s">
        <v>138</v>
      </c>
      <c r="C96" s="69">
        <v>1000000</v>
      </c>
      <c r="D96" s="69">
        <v>100500</v>
      </c>
      <c r="E96" s="69">
        <v>500000</v>
      </c>
      <c r="F96" s="69">
        <v>399500</v>
      </c>
      <c r="G96" s="23"/>
      <c r="H96" s="69">
        <v>30000</v>
      </c>
      <c r="I96" s="13">
        <v>2022</v>
      </c>
      <c r="J96" s="13" t="s">
        <v>139</v>
      </c>
      <c r="K96" s="32" t="s">
        <v>34</v>
      </c>
      <c r="L96" s="62" t="s">
        <v>141</v>
      </c>
      <c r="M96" s="82"/>
      <c r="N96" s="82"/>
      <c r="O96" s="82"/>
    </row>
    <row r="97" spans="1:15" ht="64.5" customHeight="1" thickBot="1" x14ac:dyDescent="0.3">
      <c r="A97" s="63" t="s">
        <v>341</v>
      </c>
      <c r="B97" s="108" t="s">
        <v>142</v>
      </c>
      <c r="C97" s="93">
        <v>20000</v>
      </c>
      <c r="D97" s="93">
        <v>20000</v>
      </c>
      <c r="E97" s="68"/>
      <c r="F97" s="68"/>
      <c r="G97" s="68">
        <v>20000</v>
      </c>
      <c r="H97" s="68"/>
      <c r="I97" s="31">
        <v>2021</v>
      </c>
      <c r="J97" s="68" t="s">
        <v>188</v>
      </c>
      <c r="K97" s="68" t="s">
        <v>12</v>
      </c>
      <c r="L97" s="31" t="s">
        <v>141</v>
      </c>
      <c r="M97" s="82"/>
      <c r="N97" s="82"/>
      <c r="O97" s="82"/>
    </row>
    <row r="98" spans="1:15" ht="34.5" thickBot="1" x14ac:dyDescent="0.3">
      <c r="A98" s="63" t="s">
        <v>342</v>
      </c>
      <c r="B98" s="77" t="s">
        <v>213</v>
      </c>
      <c r="C98" s="69">
        <v>110000</v>
      </c>
      <c r="D98" s="69">
        <v>110000</v>
      </c>
      <c r="E98" s="32"/>
      <c r="F98" s="32"/>
      <c r="G98" s="69">
        <v>70000</v>
      </c>
      <c r="H98" s="32"/>
      <c r="I98" s="32">
        <v>2022</v>
      </c>
      <c r="J98" s="32" t="s">
        <v>222</v>
      </c>
      <c r="K98" s="32" t="s">
        <v>50</v>
      </c>
      <c r="L98" s="62" t="s">
        <v>145</v>
      </c>
    </row>
    <row r="99" spans="1:15" ht="123" customHeight="1" thickBot="1" x14ac:dyDescent="0.3">
      <c r="A99" s="63" t="s">
        <v>343</v>
      </c>
      <c r="B99" s="108" t="s">
        <v>143</v>
      </c>
      <c r="C99" s="68">
        <v>100000</v>
      </c>
      <c r="D99" s="68">
        <v>15000</v>
      </c>
      <c r="E99" s="68">
        <v>85000</v>
      </c>
      <c r="F99" s="68"/>
      <c r="G99" s="68"/>
      <c r="H99" s="68">
        <v>50000</v>
      </c>
      <c r="I99" s="31">
        <v>2023</v>
      </c>
      <c r="J99" s="68" t="s">
        <v>144</v>
      </c>
      <c r="K99" s="68" t="s">
        <v>12</v>
      </c>
      <c r="L99" s="31" t="s">
        <v>136</v>
      </c>
    </row>
    <row r="100" spans="1:15" ht="123" customHeight="1" thickBot="1" x14ac:dyDescent="0.3">
      <c r="A100" s="63" t="s">
        <v>344</v>
      </c>
      <c r="B100" s="119" t="s">
        <v>146</v>
      </c>
      <c r="C100" s="76">
        <v>500000</v>
      </c>
      <c r="D100" s="76">
        <v>75000</v>
      </c>
      <c r="E100" s="76">
        <v>425000</v>
      </c>
      <c r="F100" s="57"/>
      <c r="G100" s="57"/>
      <c r="H100" s="76">
        <v>200000</v>
      </c>
      <c r="I100" s="57">
        <v>2022</v>
      </c>
      <c r="J100" s="57" t="s">
        <v>147</v>
      </c>
      <c r="K100" s="57" t="s">
        <v>12</v>
      </c>
      <c r="L100" s="31" t="s">
        <v>136</v>
      </c>
    </row>
    <row r="101" spans="1:15" ht="123" customHeight="1" thickBot="1" x14ac:dyDescent="0.3">
      <c r="A101" s="63" t="s">
        <v>345</v>
      </c>
      <c r="B101" s="118" t="s">
        <v>233</v>
      </c>
      <c r="C101" s="109">
        <v>250000</v>
      </c>
      <c r="D101" s="120">
        <f>C101*0.15</f>
        <v>37500</v>
      </c>
      <c r="E101" s="120">
        <f>C101*0.85</f>
        <v>212500</v>
      </c>
      <c r="F101" s="121"/>
      <c r="G101" s="122"/>
      <c r="H101" s="120">
        <v>70000</v>
      </c>
      <c r="I101" s="42">
        <v>2023</v>
      </c>
      <c r="J101" s="123" t="s">
        <v>239</v>
      </c>
      <c r="K101" s="124" t="s">
        <v>238</v>
      </c>
      <c r="L101" s="20" t="s">
        <v>248</v>
      </c>
    </row>
    <row r="102" spans="1:15" ht="123" customHeight="1" thickBot="1" x14ac:dyDescent="0.3">
      <c r="A102" s="63" t="s">
        <v>346</v>
      </c>
      <c r="B102" s="111" t="s">
        <v>234</v>
      </c>
      <c r="C102" s="116">
        <v>85000</v>
      </c>
      <c r="D102" s="112"/>
      <c r="E102" s="112"/>
      <c r="F102" s="113"/>
      <c r="G102" s="114"/>
      <c r="H102" s="115">
        <v>5000</v>
      </c>
      <c r="I102" s="114">
        <v>2023</v>
      </c>
      <c r="J102" s="114" t="s">
        <v>237</v>
      </c>
      <c r="K102" s="42" t="s">
        <v>12</v>
      </c>
      <c r="L102" s="14" t="s">
        <v>249</v>
      </c>
    </row>
    <row r="103" spans="1:15" ht="123" customHeight="1" thickBot="1" x14ac:dyDescent="0.3">
      <c r="A103" s="63" t="s">
        <v>347</v>
      </c>
      <c r="B103" s="214" t="s">
        <v>409</v>
      </c>
      <c r="C103" s="215">
        <v>320191.03999999998</v>
      </c>
      <c r="D103" s="215">
        <v>320191.03999999998</v>
      </c>
      <c r="E103" s="216"/>
      <c r="F103" s="217"/>
      <c r="G103" s="218"/>
      <c r="H103" s="219"/>
      <c r="I103" s="218">
        <v>2024</v>
      </c>
      <c r="J103" s="218" t="s">
        <v>410</v>
      </c>
      <c r="K103" s="221" t="s">
        <v>12</v>
      </c>
      <c r="L103" s="220" t="s">
        <v>250</v>
      </c>
    </row>
    <row r="104" spans="1:15" ht="123" customHeight="1" thickBot="1" x14ac:dyDescent="0.3">
      <c r="A104" s="63" t="s">
        <v>348</v>
      </c>
      <c r="B104" s="136" t="s">
        <v>274</v>
      </c>
      <c r="C104" s="137">
        <v>52111.38</v>
      </c>
      <c r="D104" s="137">
        <f>C104-F104</f>
        <v>14616.71</v>
      </c>
      <c r="E104" s="172"/>
      <c r="F104" s="141">
        <v>37494.67</v>
      </c>
      <c r="G104" s="139"/>
      <c r="H104" s="137">
        <v>52111.38</v>
      </c>
      <c r="I104" s="141">
        <v>2023</v>
      </c>
      <c r="J104" s="141" t="s">
        <v>236</v>
      </c>
      <c r="K104" s="139" t="s">
        <v>12</v>
      </c>
      <c r="L104" s="173" t="s">
        <v>251</v>
      </c>
    </row>
    <row r="105" spans="1:15" ht="123" customHeight="1" thickBot="1" x14ac:dyDescent="0.3">
      <c r="A105" s="63" t="s">
        <v>349</v>
      </c>
      <c r="B105" s="136" t="s">
        <v>260</v>
      </c>
      <c r="C105" s="137">
        <v>150000</v>
      </c>
      <c r="D105" s="137">
        <v>22500</v>
      </c>
      <c r="E105" s="138"/>
      <c r="F105" s="137">
        <f>C105-D105</f>
        <v>127500</v>
      </c>
      <c r="G105" s="139"/>
      <c r="H105" s="140">
        <v>150000</v>
      </c>
      <c r="I105" s="141">
        <v>2023</v>
      </c>
      <c r="J105" s="141" t="s">
        <v>261</v>
      </c>
      <c r="K105" s="139" t="s">
        <v>12</v>
      </c>
      <c r="L105" s="142" t="s">
        <v>130</v>
      </c>
    </row>
    <row r="106" spans="1:15" ht="123" customHeight="1" thickBot="1" x14ac:dyDescent="0.3">
      <c r="A106" s="63" t="s">
        <v>350</v>
      </c>
      <c r="B106" s="125" t="s">
        <v>268</v>
      </c>
      <c r="C106" s="126">
        <v>847457.63</v>
      </c>
      <c r="D106" s="127"/>
      <c r="E106" s="128">
        <v>491525.43</v>
      </c>
      <c r="F106" s="129">
        <f>C106-E106</f>
        <v>355932.2</v>
      </c>
      <c r="G106" s="130"/>
      <c r="H106" s="131">
        <v>500000</v>
      </c>
      <c r="I106" s="132">
        <v>2023</v>
      </c>
      <c r="J106" s="132" t="s">
        <v>270</v>
      </c>
      <c r="K106" s="130" t="s">
        <v>12</v>
      </c>
      <c r="L106" s="133" t="s">
        <v>130</v>
      </c>
    </row>
    <row r="107" spans="1:15" ht="91.5" customHeight="1" thickBot="1" x14ac:dyDescent="0.3">
      <c r="A107" s="63" t="s">
        <v>351</v>
      </c>
      <c r="B107" s="134" t="s">
        <v>267</v>
      </c>
      <c r="C107" s="126">
        <v>747049.92</v>
      </c>
      <c r="D107" s="127"/>
      <c r="E107" s="128">
        <v>440758.7</v>
      </c>
      <c r="F107" s="129">
        <f>C107-E107</f>
        <v>306291.22000000003</v>
      </c>
      <c r="G107" s="130"/>
      <c r="H107" s="131">
        <v>450000</v>
      </c>
      <c r="I107" s="132">
        <v>2023</v>
      </c>
      <c r="J107" s="132" t="s">
        <v>269</v>
      </c>
      <c r="K107" s="130" t="s">
        <v>12</v>
      </c>
      <c r="L107" s="135" t="s">
        <v>247</v>
      </c>
    </row>
    <row r="108" spans="1:15" ht="91.5" customHeight="1" thickBot="1" x14ac:dyDescent="0.3">
      <c r="A108" s="63" t="s">
        <v>352</v>
      </c>
      <c r="B108" s="174" t="s">
        <v>272</v>
      </c>
      <c r="C108" s="175">
        <v>78298.009999999995</v>
      </c>
      <c r="D108" s="176">
        <f>C108*0.1</f>
        <v>7829.8009999999995</v>
      </c>
      <c r="E108" s="138"/>
      <c r="F108" s="177">
        <f>C108*0.9</f>
        <v>70468.209000000003</v>
      </c>
      <c r="G108" s="139"/>
      <c r="H108" s="178">
        <v>78298.009999999995</v>
      </c>
      <c r="I108" s="141">
        <v>2023</v>
      </c>
      <c r="J108" s="141" t="s">
        <v>273</v>
      </c>
      <c r="K108" s="139" t="s">
        <v>12</v>
      </c>
      <c r="L108" s="179" t="s">
        <v>247</v>
      </c>
    </row>
    <row r="109" spans="1:15" ht="91.5" customHeight="1" thickBot="1" x14ac:dyDescent="0.3">
      <c r="A109" s="63" t="s">
        <v>353</v>
      </c>
      <c r="B109" s="180" t="s">
        <v>364</v>
      </c>
      <c r="C109" s="175">
        <v>160330.73000000001</v>
      </c>
      <c r="D109" s="176">
        <v>24049.61</v>
      </c>
      <c r="E109" s="138"/>
      <c r="F109" s="177">
        <v>136281.12</v>
      </c>
      <c r="G109" s="139"/>
      <c r="H109" s="178">
        <v>160330.73000000001</v>
      </c>
      <c r="I109" s="141">
        <v>2023</v>
      </c>
      <c r="J109" s="141" t="s">
        <v>365</v>
      </c>
      <c r="K109" s="139" t="s">
        <v>366</v>
      </c>
      <c r="L109" s="179" t="s">
        <v>367</v>
      </c>
    </row>
    <row r="110" spans="1:15" ht="194.25" customHeight="1" x14ac:dyDescent="0.25">
      <c r="A110" s="63" t="s">
        <v>354</v>
      </c>
      <c r="B110" s="193" t="s">
        <v>230</v>
      </c>
      <c r="C110" s="199">
        <f>D110+E110</f>
        <v>621730</v>
      </c>
      <c r="D110" s="199">
        <v>107730</v>
      </c>
      <c r="E110" s="194">
        <v>514000</v>
      </c>
      <c r="F110" s="195"/>
      <c r="G110" s="194"/>
      <c r="H110" s="195"/>
      <c r="I110" s="194">
        <v>2024</v>
      </c>
      <c r="J110" s="196" t="s">
        <v>253</v>
      </c>
      <c r="K110" s="197" t="s">
        <v>12</v>
      </c>
      <c r="L110" s="198" t="s">
        <v>130</v>
      </c>
    </row>
    <row r="111" spans="1:15" ht="39" customHeight="1" thickBot="1" x14ac:dyDescent="0.3">
      <c r="A111" s="222" t="s">
        <v>148</v>
      </c>
      <c r="B111" s="223"/>
      <c r="C111" s="41">
        <f>SUM(C113:C122)</f>
        <v>4594848</v>
      </c>
      <c r="D111" s="41">
        <f t="shared" ref="D111:H111" si="9">SUM(D113:D122)</f>
        <v>506007.2</v>
      </c>
      <c r="E111" s="41">
        <f t="shared" si="9"/>
        <v>4737940.8</v>
      </c>
      <c r="F111" s="41">
        <f t="shared" si="9"/>
        <v>1421500</v>
      </c>
      <c r="G111" s="41">
        <f t="shared" si="9"/>
        <v>10000</v>
      </c>
      <c r="H111" s="41">
        <f t="shared" si="9"/>
        <v>100000</v>
      </c>
      <c r="I111" s="21"/>
      <c r="J111" s="21"/>
      <c r="K111" s="21"/>
      <c r="L111" s="21"/>
    </row>
    <row r="112" spans="1:15" ht="67.5" customHeight="1" thickBot="1" x14ac:dyDescent="0.3">
      <c r="A112" s="32" t="s">
        <v>355</v>
      </c>
      <c r="B112" s="77" t="s">
        <v>214</v>
      </c>
      <c r="C112" s="35">
        <v>57115</v>
      </c>
      <c r="D112" s="35">
        <v>57115</v>
      </c>
      <c r="E112" s="95"/>
      <c r="F112" s="95"/>
      <c r="G112" s="35">
        <v>57115</v>
      </c>
      <c r="H112" s="95"/>
      <c r="I112" s="95">
        <v>2022</v>
      </c>
      <c r="J112" s="3" t="s">
        <v>215</v>
      </c>
      <c r="K112" s="3" t="s">
        <v>151</v>
      </c>
      <c r="L112" s="3" t="s">
        <v>152</v>
      </c>
    </row>
    <row r="113" spans="1:16" ht="51" customHeight="1" thickBot="1" x14ac:dyDescent="0.3">
      <c r="A113" s="32" t="s">
        <v>356</v>
      </c>
      <c r="B113" s="84" t="s">
        <v>149</v>
      </c>
      <c r="C113" s="85">
        <v>600000</v>
      </c>
      <c r="D113" s="85">
        <v>90000</v>
      </c>
      <c r="E113" s="96"/>
      <c r="F113" s="97">
        <v>510000</v>
      </c>
      <c r="G113" s="98"/>
      <c r="H113" s="99"/>
      <c r="I113" s="100">
        <v>2023</v>
      </c>
      <c r="J113" s="87" t="s">
        <v>150</v>
      </c>
      <c r="K113" s="86" t="s">
        <v>151</v>
      </c>
      <c r="L113" s="86" t="s">
        <v>152</v>
      </c>
    </row>
    <row r="114" spans="1:16" ht="32.25" customHeight="1" thickBot="1" x14ac:dyDescent="0.3">
      <c r="A114" s="32" t="s">
        <v>357</v>
      </c>
      <c r="B114" s="18" t="s">
        <v>153</v>
      </c>
      <c r="C114" s="35">
        <v>300000</v>
      </c>
      <c r="D114" s="35">
        <v>45000</v>
      </c>
      <c r="E114" s="27"/>
      <c r="F114" s="35">
        <v>255000</v>
      </c>
      <c r="G114" s="27"/>
      <c r="H114" s="27"/>
      <c r="I114" s="3">
        <v>2023</v>
      </c>
      <c r="J114" s="3" t="s">
        <v>154</v>
      </c>
      <c r="K114" s="3" t="s">
        <v>151</v>
      </c>
      <c r="L114" s="3" t="s">
        <v>152</v>
      </c>
    </row>
    <row r="115" spans="1:16" ht="56.25" customHeight="1" thickBot="1" x14ac:dyDescent="0.3">
      <c r="A115" s="32" t="s">
        <v>358</v>
      </c>
      <c r="B115" s="74" t="s">
        <v>155</v>
      </c>
      <c r="C115" s="34">
        <v>60000</v>
      </c>
      <c r="D115" s="34">
        <v>9000</v>
      </c>
      <c r="E115" s="26"/>
      <c r="F115" s="34">
        <v>51000</v>
      </c>
      <c r="G115" s="26"/>
      <c r="H115" s="26"/>
      <c r="I115" s="5">
        <v>2023</v>
      </c>
      <c r="J115" s="5" t="s">
        <v>156</v>
      </c>
      <c r="K115" s="5" t="s">
        <v>151</v>
      </c>
      <c r="L115" s="86" t="s">
        <v>152</v>
      </c>
    </row>
    <row r="116" spans="1:16" ht="33.75" customHeight="1" thickBot="1" x14ac:dyDescent="0.3">
      <c r="A116" s="32" t="s">
        <v>359</v>
      </c>
      <c r="B116" s="12" t="s">
        <v>157</v>
      </c>
      <c r="C116" s="35">
        <v>30000</v>
      </c>
      <c r="D116" s="35">
        <v>4500</v>
      </c>
      <c r="E116" s="27"/>
      <c r="F116" s="35">
        <v>25500</v>
      </c>
      <c r="G116" s="27"/>
      <c r="H116" s="27"/>
      <c r="I116" s="3">
        <v>2023</v>
      </c>
      <c r="J116" s="57" t="s">
        <v>158</v>
      </c>
      <c r="K116" s="54" t="s">
        <v>23</v>
      </c>
      <c r="L116" s="3" t="s">
        <v>152</v>
      </c>
    </row>
    <row r="117" spans="1:16" ht="23.25" thickBot="1" x14ac:dyDescent="0.3">
      <c r="A117" s="32" t="s">
        <v>360</v>
      </c>
      <c r="B117" s="74" t="s">
        <v>159</v>
      </c>
      <c r="C117" s="34">
        <v>400000</v>
      </c>
      <c r="D117" s="34">
        <v>60000</v>
      </c>
      <c r="E117" s="26"/>
      <c r="F117" s="34">
        <v>340000</v>
      </c>
      <c r="G117" s="26"/>
      <c r="H117" s="26"/>
      <c r="I117" s="5">
        <v>2023</v>
      </c>
      <c r="J117" s="14" t="s">
        <v>160</v>
      </c>
      <c r="K117" s="55" t="s">
        <v>118</v>
      </c>
      <c r="L117" s="86" t="s">
        <v>96</v>
      </c>
    </row>
    <row r="118" spans="1:16" ht="47.25" customHeight="1" thickBot="1" x14ac:dyDescent="0.3">
      <c r="A118" s="32" t="s">
        <v>361</v>
      </c>
      <c r="B118" s="12" t="s">
        <v>161</v>
      </c>
      <c r="C118" s="35">
        <v>50000</v>
      </c>
      <c r="D118" s="35">
        <v>50000</v>
      </c>
      <c r="E118" s="22"/>
      <c r="F118" s="22"/>
      <c r="G118" s="35">
        <v>10000</v>
      </c>
      <c r="H118" s="35">
        <v>40000</v>
      </c>
      <c r="I118" s="3">
        <v>2021</v>
      </c>
      <c r="J118" s="32" t="s">
        <v>162</v>
      </c>
      <c r="K118" s="53" t="s">
        <v>12</v>
      </c>
      <c r="L118" s="3" t="s">
        <v>152</v>
      </c>
    </row>
    <row r="119" spans="1:16" ht="23.25" thickBot="1" x14ac:dyDescent="0.3">
      <c r="A119" s="32" t="s">
        <v>368</v>
      </c>
      <c r="B119" s="73" t="s">
        <v>163</v>
      </c>
      <c r="C119" s="39">
        <v>1138048</v>
      </c>
      <c r="D119" s="39">
        <v>170707.20000000001</v>
      </c>
      <c r="E119" s="39">
        <v>967340.8</v>
      </c>
      <c r="F119" s="25"/>
      <c r="G119" s="25"/>
      <c r="H119" s="25"/>
      <c r="I119" s="90">
        <v>2023</v>
      </c>
      <c r="J119" s="59" t="s">
        <v>164</v>
      </c>
      <c r="K119" s="58" t="s">
        <v>151</v>
      </c>
      <c r="L119" s="86" t="s">
        <v>130</v>
      </c>
    </row>
    <row r="120" spans="1:16" ht="23.25" thickBot="1" x14ac:dyDescent="0.3">
      <c r="A120" s="32" t="s">
        <v>386</v>
      </c>
      <c r="B120" s="75" t="s">
        <v>165</v>
      </c>
      <c r="C120" s="91">
        <f>SUM(D120:F120)</f>
        <v>16800</v>
      </c>
      <c r="D120" s="91">
        <v>16800</v>
      </c>
      <c r="E120" s="22"/>
      <c r="F120" s="22"/>
      <c r="G120" s="22"/>
      <c r="H120" s="92" t="s">
        <v>166</v>
      </c>
      <c r="I120" s="92">
        <v>2022</v>
      </c>
      <c r="J120" s="53" t="s">
        <v>178</v>
      </c>
      <c r="K120" s="13" t="s">
        <v>23</v>
      </c>
      <c r="L120" s="3" t="s">
        <v>130</v>
      </c>
    </row>
    <row r="121" spans="1:16" ht="360.75" thickBot="1" x14ac:dyDescent="0.3">
      <c r="A121" s="32" t="s">
        <v>397</v>
      </c>
      <c r="B121" s="75" t="s">
        <v>431</v>
      </c>
      <c r="C121" s="91" t="s">
        <v>433</v>
      </c>
      <c r="D121" s="91"/>
      <c r="E121" s="239">
        <v>2070600</v>
      </c>
      <c r="F121" s="238"/>
      <c r="G121" s="22"/>
      <c r="H121" s="92"/>
      <c r="I121" s="92">
        <v>2024</v>
      </c>
      <c r="J121" s="240" t="s">
        <v>434</v>
      </c>
      <c r="K121" s="13" t="s">
        <v>12</v>
      </c>
      <c r="L121" s="3" t="s">
        <v>130</v>
      </c>
    </row>
    <row r="122" spans="1:16" ht="68.25" thickBot="1" x14ac:dyDescent="0.3">
      <c r="A122" s="32" t="s">
        <v>428</v>
      </c>
      <c r="B122" s="71" t="s">
        <v>167</v>
      </c>
      <c r="C122" s="39">
        <f>SUM(D122:F122)</f>
        <v>2000000</v>
      </c>
      <c r="D122" s="39">
        <v>60000</v>
      </c>
      <c r="E122" s="39">
        <v>1700000</v>
      </c>
      <c r="F122" s="39">
        <v>240000</v>
      </c>
      <c r="G122" s="25"/>
      <c r="H122" s="39">
        <v>60000</v>
      </c>
      <c r="I122" s="10">
        <v>2023</v>
      </c>
      <c r="J122" s="55" t="s">
        <v>168</v>
      </c>
      <c r="K122" s="56" t="s">
        <v>177</v>
      </c>
      <c r="L122" s="3" t="s">
        <v>130</v>
      </c>
    </row>
    <row r="123" spans="1:16" ht="15.75" thickBot="1" x14ac:dyDescent="0.3">
      <c r="A123" s="222" t="s">
        <v>169</v>
      </c>
      <c r="B123" s="223"/>
      <c r="C123" s="41">
        <f>SUM(C124:C126)</f>
        <v>125000</v>
      </c>
      <c r="D123" s="41">
        <f t="shared" ref="D123:H123" si="10">SUM(D124:D126)</f>
        <v>65000</v>
      </c>
      <c r="E123" s="41">
        <f t="shared" si="10"/>
        <v>60000</v>
      </c>
      <c r="F123" s="41">
        <f t="shared" si="10"/>
        <v>0</v>
      </c>
      <c r="G123" s="41">
        <f t="shared" si="10"/>
        <v>0</v>
      </c>
      <c r="H123" s="41">
        <f t="shared" si="10"/>
        <v>55000</v>
      </c>
      <c r="I123" s="21"/>
      <c r="J123" s="21"/>
      <c r="K123" s="21"/>
      <c r="L123" s="3" t="s">
        <v>130</v>
      </c>
      <c r="P123" s="83"/>
    </row>
    <row r="124" spans="1:16" ht="45.75" customHeight="1" thickBot="1" x14ac:dyDescent="0.3">
      <c r="A124" s="2" t="s">
        <v>429</v>
      </c>
      <c r="B124" s="18" t="s">
        <v>171</v>
      </c>
      <c r="C124" s="35">
        <v>45000</v>
      </c>
      <c r="D124" s="35">
        <v>45000</v>
      </c>
      <c r="E124" s="22"/>
      <c r="F124" s="22"/>
      <c r="G124" s="22"/>
      <c r="H124" s="35">
        <v>25000</v>
      </c>
      <c r="I124" s="3">
        <v>2022</v>
      </c>
      <c r="J124" s="3" t="s">
        <v>172</v>
      </c>
      <c r="K124" s="3" t="s">
        <v>12</v>
      </c>
      <c r="L124" s="13" t="s">
        <v>170</v>
      </c>
    </row>
    <row r="125" spans="1:16" ht="39" customHeight="1" thickBot="1" x14ac:dyDescent="0.3">
      <c r="A125" s="2" t="s">
        <v>430</v>
      </c>
      <c r="B125" s="74" t="s">
        <v>198</v>
      </c>
      <c r="C125" s="34">
        <v>50000</v>
      </c>
      <c r="D125" s="34">
        <v>20000</v>
      </c>
      <c r="E125" s="34">
        <v>30000</v>
      </c>
      <c r="F125" s="25"/>
      <c r="G125" s="25"/>
      <c r="H125" s="25"/>
      <c r="I125" s="5">
        <v>2023</v>
      </c>
      <c r="J125" s="56" t="s">
        <v>199</v>
      </c>
      <c r="K125" s="5" t="s">
        <v>12</v>
      </c>
      <c r="L125" s="5" t="s">
        <v>228</v>
      </c>
    </row>
    <row r="126" spans="1:16" ht="34.5" thickBot="1" x14ac:dyDescent="0.3">
      <c r="A126" s="2" t="s">
        <v>432</v>
      </c>
      <c r="B126" s="12" t="s">
        <v>180</v>
      </c>
      <c r="C126" s="69">
        <v>30000</v>
      </c>
      <c r="D126" s="13"/>
      <c r="E126" s="69">
        <v>30000</v>
      </c>
      <c r="F126" s="23"/>
      <c r="G126" s="23"/>
      <c r="H126" s="69">
        <v>30000</v>
      </c>
      <c r="I126" s="13">
        <v>2022</v>
      </c>
      <c r="J126" s="13" t="s">
        <v>173</v>
      </c>
      <c r="K126" s="13" t="s">
        <v>12</v>
      </c>
      <c r="L126" s="13" t="s">
        <v>228</v>
      </c>
    </row>
  </sheetData>
  <autoFilter ref="A1:L125" xr:uid="{00000000-0009-0000-0000-000000000000}"/>
  <mergeCells count="11">
    <mergeCell ref="A21:B21"/>
    <mergeCell ref="A65:B65"/>
    <mergeCell ref="A66:B66"/>
    <mergeCell ref="A37:B37"/>
    <mergeCell ref="A3:B3"/>
    <mergeCell ref="A4:B4"/>
    <mergeCell ref="A123:B123"/>
    <mergeCell ref="A111:B111"/>
    <mergeCell ref="A85:B85"/>
    <mergeCell ref="A86:B86"/>
    <mergeCell ref="A76:B76"/>
  </mergeCells>
  <pageMargins left="1.15625" right="0.7" top="0.75" bottom="0.75" header="0.3" footer="0.3"/>
  <pageSetup paperSize="9" scale="4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2</vt:i4>
      </vt:variant>
    </vt:vector>
  </HeadingPairs>
  <TitlesOfParts>
    <vt:vector size="3" baseType="lpstr">
      <vt:lpstr>Lapa1</vt:lpstr>
      <vt:lpstr>Lapa1!_Hlk125018443</vt:lpstr>
      <vt:lpstr>Lapa1!_Hlk95398931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Ramona</dc:creator>
  <cp:lastModifiedBy>User</cp:lastModifiedBy>
  <cp:lastPrinted>2023-08-24T11:03:11Z</cp:lastPrinted>
  <dcterms:created xsi:type="dcterms:W3CDTF">2022-04-04T07:30:39Z</dcterms:created>
  <dcterms:modified xsi:type="dcterms:W3CDTF">2024-04-24T09:54:23Z</dcterms:modified>
</cp:coreProperties>
</file>